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58.xml"/>
  <Override ContentType="application/vnd.openxmlformats-officedocument.spreadsheetml.worksheet+xml" PartName="/xl/worksheets/sheet83.xml"/>
  <Override ContentType="application/vnd.openxmlformats-officedocument.spreadsheetml.worksheet+xml" PartName="/xl/worksheets/sheet66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75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9.xml"/>
  <Override ContentType="application/vnd.openxmlformats-officedocument.spreadsheetml.worksheet+xml" PartName="/xl/worksheets/sheet84.xml"/>
  <Override ContentType="application/vnd.openxmlformats-officedocument.spreadsheetml.worksheet+xml" PartName="/xl/worksheets/sheet67.xml"/>
  <Override ContentType="application/vnd.openxmlformats-officedocument.spreadsheetml.worksheet+xml" PartName="/xl/worksheets/sheet81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85.xml"/>
  <Override ContentType="application/vnd.openxmlformats-officedocument.spreadsheetml.worksheet+xml" PartName="/xl/worksheets/sheet33.xml"/>
  <Override ContentType="application/vnd.openxmlformats-officedocument.spreadsheetml.worksheet+xml" PartName="/xl/worksheets/sheet76.xml"/>
  <Override ContentType="application/vnd.openxmlformats-officedocument.spreadsheetml.worksheet+xml" PartName="/xl/worksheets/sheet72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55.xml"/>
  <Override ContentType="application/vnd.openxmlformats-officedocument.spreadsheetml.worksheet+xml" PartName="/xl/worksheets/sheet69.xml"/>
  <Override ContentType="application/vnd.openxmlformats-officedocument.spreadsheetml.worksheet+xml" PartName="/xl/worksheets/sheet80.xml"/>
  <Override ContentType="application/vnd.openxmlformats-officedocument.spreadsheetml.worksheet+xml" PartName="/xl/worksheets/sheet56.xml"/>
  <Override ContentType="application/vnd.openxmlformats-officedocument.spreadsheetml.worksheet+xml" PartName="/xl/worksheets/sheet68.xml"/>
  <Override ContentType="application/vnd.openxmlformats-officedocument.spreadsheetml.worksheet+xml" PartName="/xl/worksheets/sheet86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73.xml"/>
  <Override ContentType="application/vnd.openxmlformats-officedocument.spreadsheetml.worksheet+xml" PartName="/xl/worksheets/sheet8.xml"/>
  <Override ContentType="application/vnd.openxmlformats-officedocument.spreadsheetml.worksheet+xml" PartName="/xl/worksheets/sheet60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57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61.xml"/>
  <Override ContentType="application/vnd.openxmlformats-officedocument.spreadsheetml.worksheet+xml" PartName="/xl/worksheets/sheet7.xml"/>
  <Override ContentType="application/vnd.openxmlformats-officedocument.spreadsheetml.worksheet+xml" PartName="/xl/worksheets/sheet74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62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79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71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63.xml"/>
  <Override ContentType="application/vnd.openxmlformats-officedocument.spreadsheetml.worksheet+xml" PartName="/xl/worksheets/sheet9.xml"/>
  <Override ContentType="application/vnd.openxmlformats-officedocument.spreadsheetml.worksheet+xml" PartName="/xl/worksheets/sheet77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6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65.xml"/>
  <Override ContentType="application/vnd.openxmlformats-officedocument.spreadsheetml.worksheet+xml" PartName="/xl/worksheets/sheet78.xml"/>
  <Override ContentType="application/vnd.openxmlformats-officedocument.spreadsheetml.worksheet+xml" PartName="/xl/worksheets/sheet52.xml"/>
  <Override ContentType="application/vnd.openxmlformats-officedocument.spreadsheetml.worksheet+xml" PartName="/xl/worksheets/sheet82.xml"/>
  <Override ContentType="application/vnd.openxmlformats-officedocument.spreadsheetml.worksheet+xml" PartName="/xl/worksheets/sheet18.xml"/>
  <Override ContentType="application/vnd.openxmlformats-officedocument.spreadsheetml.worksheet+xml" PartName="/xl/worksheets/sheet70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64.xml"/>
  <Override ContentType="application/vnd.openxmlformats-officedocument.drawing+xml" PartName="/xl/drawings/drawing56.xml"/>
  <Override ContentType="application/vnd.openxmlformats-officedocument.drawing+xml" PartName="/xl/drawings/drawing81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73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57.xml"/>
  <Override ContentType="application/vnd.openxmlformats-officedocument.drawing+xml" PartName="/xl/drawings/drawing82.xml"/>
  <Override ContentType="application/vnd.openxmlformats-officedocument.drawing+xml" PartName="/xl/drawings/drawing65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74.xml"/>
  <Override ContentType="application/vnd.openxmlformats-officedocument.drawing+xml" PartName="/xl/drawings/drawing10.xml"/>
  <Override ContentType="application/vnd.openxmlformats-officedocument.drawing+xml" PartName="/xl/drawings/drawing83.xml"/>
  <Override ContentType="application/vnd.openxmlformats-officedocument.drawing+xml" PartName="/xl/drawings/drawing7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66.xml"/>
  <Override ContentType="application/vnd.openxmlformats-officedocument.drawing+xml" PartName="/xl/drawings/drawing79.xml"/>
  <Override ContentType="application/vnd.openxmlformats-officedocument.drawing+xml" PartName="/xl/drawings/drawing84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71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68.xml"/>
  <Override ContentType="application/vnd.openxmlformats-officedocument.drawing+xml" PartName="/xl/drawings/drawing5.xml"/>
  <Override ContentType="application/vnd.openxmlformats-officedocument.drawing+xml" PartName="/xl/drawings/drawing54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85.xml"/>
  <Override ContentType="application/vnd.openxmlformats-officedocument.drawing+xml" PartName="/xl/drawings/drawing42.xml"/>
  <Override ContentType="application/vnd.openxmlformats-officedocument.drawing+xml" PartName="/xl/drawings/drawing67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72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6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77.xml"/>
  <Override ContentType="application/vnd.openxmlformats-officedocument.drawing+xml" PartName="/xl/drawings/drawing86.xml"/>
  <Override ContentType="application/vnd.openxmlformats-officedocument.drawing+xml" PartName="/xl/drawings/drawing34.xml"/>
  <Override ContentType="application/vnd.openxmlformats-officedocument.drawing+xml" PartName="/xl/drawings/drawing60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61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78.xml"/>
  <Override ContentType="application/vnd.openxmlformats-officedocument.drawing+xml" PartName="/xl/drawings/drawing35.xml"/>
  <Override ContentType="application/vnd.openxmlformats-officedocument.drawing+xml" PartName="/xl/drawings/drawing58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62.xml"/>
  <Override ContentType="application/vnd.openxmlformats-officedocument.drawing+xml" PartName="/xl/drawings/drawing75.xml"/>
  <Override ContentType="application/vnd.openxmlformats-officedocument.drawing+xml" PartName="/xl/drawings/drawing33.xml"/>
  <Override ContentType="application/vnd.openxmlformats-officedocument.drawing+xml" PartName="/xl/drawings/drawing76.xml"/>
  <Override ContentType="application/vnd.openxmlformats-officedocument.drawing+xml" PartName="/xl/drawings/drawing46.xml"/>
  <Override ContentType="application/vnd.openxmlformats-officedocument.drawing+xml" PartName="/xl/drawings/drawing6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80.xml"/>
  <Override ContentType="application/vnd.openxmlformats-officedocument.drawing+xml" PartName="/xl/drawings/drawing50.xml"/>
  <Override ContentType="application/vnd.openxmlformats-officedocument.drawing+xml" PartName="/xl/drawings/drawing59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ject Profit" sheetId="1" r:id="rId3"/>
    <sheet state="visible" name="Profit Overview" sheetId="2" r:id="rId4"/>
    <sheet state="visible" name="1099 Overview" sheetId="3" r:id="rId5"/>
    <sheet state="visible" name="Lot 15" sheetId="4" r:id="rId6"/>
    <sheet state="visible" name="Lot 25" sheetId="5" r:id="rId7"/>
    <sheet state="visible" name="Lot 197" sheetId="6" r:id="rId8"/>
    <sheet state="visible" name="WL-1329" sheetId="7" r:id="rId9"/>
    <sheet state="visible" name="WL-1349" sheetId="8" r:id="rId10"/>
    <sheet state="visible" name="WL-1352" sheetId="9" r:id="rId11"/>
    <sheet state="visible" name="WL-1384" sheetId="10" r:id="rId12"/>
    <sheet state="visible" name="WL-1399, WL-1500" sheetId="11" r:id="rId13"/>
    <sheet state="visible" name="WL-1403" sheetId="12" r:id="rId14"/>
    <sheet state="visible" name="WL-1409" sheetId="13" r:id="rId15"/>
    <sheet state="visible" name="WL-1410" sheetId="14" r:id="rId16"/>
    <sheet state="visible" name="WL-1412" sheetId="15" r:id="rId17"/>
    <sheet state="visible" name="WL-1413" sheetId="16" r:id="rId18"/>
    <sheet state="visible" name="WL-1417" sheetId="17" r:id="rId19"/>
    <sheet state="visible" name="WL-1420C" sheetId="18" r:id="rId20"/>
    <sheet state="visible" name="WL-1429" sheetId="19" r:id="rId21"/>
    <sheet state="visible" name="WL-1432" sheetId="20" r:id="rId22"/>
    <sheet state="visible" name="WL-1441" sheetId="21" r:id="rId23"/>
    <sheet state="visible" name="WL-1447" sheetId="22" r:id="rId24"/>
    <sheet state="visible" name="WL-1452" sheetId="23" r:id="rId25"/>
    <sheet state="visible" name="WL-1453" sheetId="24" r:id="rId26"/>
    <sheet state="visible" name="WL-1458" sheetId="25" r:id="rId27"/>
    <sheet state="visible" name="WL-1459" sheetId="26" r:id="rId28"/>
    <sheet state="visible" name="WL-1463" sheetId="27" r:id="rId29"/>
    <sheet state="visible" name="WL-1465" sheetId="28" r:id="rId30"/>
    <sheet state="visible" name="WL-1466" sheetId="29" r:id="rId31"/>
    <sheet state="visible" name="WL-1467" sheetId="30" r:id="rId32"/>
    <sheet state="visible" name="WL-1469" sheetId="31" r:id="rId33"/>
    <sheet state="visible" name="WL-1470" sheetId="32" r:id="rId34"/>
    <sheet state="visible" name="WL-1472" sheetId="33" r:id="rId35"/>
    <sheet state="visible" name="WL-1475" sheetId="34" r:id="rId36"/>
    <sheet state="visible" name="WL-1476" sheetId="35" r:id="rId37"/>
    <sheet state="visible" name="WL-1479" sheetId="36" r:id="rId38"/>
    <sheet state="visible" name="WL-1480" sheetId="37" r:id="rId39"/>
    <sheet state="visible" name="WL-1483" sheetId="38" r:id="rId40"/>
    <sheet state="visible" name="WL-1484" sheetId="39" r:id="rId41"/>
    <sheet state="visible" name="WL-1485" sheetId="40" r:id="rId42"/>
    <sheet state="visible" name="WL-1486" sheetId="41" r:id="rId43"/>
    <sheet state="visible" name="WL-1487" sheetId="42" r:id="rId44"/>
    <sheet state="visible" name="WL-1488" sheetId="43" r:id="rId45"/>
    <sheet state="visible" name="WL-1494" sheetId="44" r:id="rId46"/>
    <sheet state="visible" name="WL-1496" sheetId="45" r:id="rId47"/>
    <sheet state="visible" name="WL-1498" sheetId="46" r:id="rId48"/>
    <sheet state="visible" name="WL-1499" sheetId="47" r:id="rId49"/>
    <sheet state="visible" name="WL-1501" sheetId="48" r:id="rId50"/>
    <sheet state="visible" name="WL-1502" sheetId="49" r:id="rId51"/>
    <sheet state="visible" name="WL-1503" sheetId="50" r:id="rId52"/>
    <sheet state="visible" name="WL-1505" sheetId="51" r:id="rId53"/>
    <sheet state="visible" name="WL-1508" sheetId="52" r:id="rId54"/>
    <sheet state="visible" name="WL-1509" sheetId="53" r:id="rId55"/>
    <sheet state="visible" name="WL-1510" sheetId="54" r:id="rId56"/>
    <sheet state="visible" name="WL-1511" sheetId="55" r:id="rId57"/>
    <sheet state="visible" name="WL-1512" sheetId="56" r:id="rId58"/>
    <sheet state="visible" name="WL-1513" sheetId="57" r:id="rId59"/>
    <sheet state="visible" name="WL-1514" sheetId="58" r:id="rId60"/>
    <sheet state="visible" name="WL-1518" sheetId="59" r:id="rId61"/>
    <sheet state="visible" name="WL-1519" sheetId="60" r:id="rId62"/>
    <sheet state="visible" name="WL-1522" sheetId="61" r:id="rId63"/>
    <sheet state="visible" name="Sheet86" sheetId="62" r:id="rId64"/>
    <sheet state="visible" name="WL-1523" sheetId="63" r:id="rId65"/>
    <sheet state="visible" name="WL-1525" sheetId="64" r:id="rId66"/>
    <sheet state="visible" name="WL-1528" sheetId="65" r:id="rId67"/>
    <sheet state="visible" name="WL-1529" sheetId="66" r:id="rId68"/>
    <sheet state="visible" name="WL-1531" sheetId="67" r:id="rId69"/>
    <sheet state="visible" name="WL-1532" sheetId="68" r:id="rId70"/>
    <sheet state="visible" name="WL-1533" sheetId="69" r:id="rId71"/>
    <sheet state="visible" name="WL-1534" sheetId="70" r:id="rId72"/>
    <sheet state="visible" name="WL-1535" sheetId="71" r:id="rId73"/>
    <sheet state="visible" name="WL-1540" sheetId="72" r:id="rId74"/>
    <sheet state="visible" name="WL-1541" sheetId="73" r:id="rId75"/>
    <sheet state="visible" name="WL-1544" sheetId="74" r:id="rId76"/>
    <sheet state="visible" name="WL-1548" sheetId="75" r:id="rId77"/>
    <sheet state="visible" name="WL-1549" sheetId="76" r:id="rId78"/>
    <sheet state="visible" name="WL-1551" sheetId="77" r:id="rId79"/>
    <sheet state="visible" name="WL-1552" sheetId="78" r:id="rId80"/>
    <sheet state="visible" name="WL-1553" sheetId="79" r:id="rId81"/>
    <sheet state="visible" name="WL-1554" sheetId="80" r:id="rId82"/>
    <sheet state="visible" name="WL-1556" sheetId="81" r:id="rId83"/>
    <sheet state="visible" name="WL-1564" sheetId="82" r:id="rId84"/>
    <sheet state="visible" name="WL-1570" sheetId="83" r:id="rId85"/>
    <sheet state="visible" name="WL-1571" sheetId="84" r:id="rId86"/>
    <sheet state="visible" name="WL-1572" sheetId="85" r:id="rId87"/>
    <sheet state="visible" name="WL-1582" sheetId="86" r:id="rId88"/>
  </sheets>
  <definedNames>
    <definedName name="Installers1">'Lot 25'!$A$7:$B$12</definedName>
  </definedNames>
  <calcPr/>
</workbook>
</file>

<file path=xl/sharedStrings.xml><?xml version="1.0" encoding="utf-8"?>
<sst xmlns="http://schemas.openxmlformats.org/spreadsheetml/2006/main" count="3389" uniqueCount="398">
  <si>
    <t>Job #</t>
  </si>
  <si>
    <t>Job Number</t>
  </si>
  <si>
    <t>Jason</t>
  </si>
  <si>
    <t>Charged w/o Tax</t>
  </si>
  <si>
    <t>Tax Amount</t>
  </si>
  <si>
    <t>Amount with Tax</t>
  </si>
  <si>
    <t>Total Cost</t>
  </si>
  <si>
    <t>Profit</t>
  </si>
  <si>
    <t>Trade Money Taken</t>
  </si>
  <si>
    <t>Salesman</t>
  </si>
  <si>
    <t xml:space="preserve">Flooring </t>
  </si>
  <si>
    <t>Kitchen</t>
  </si>
  <si>
    <t>Carpentry</t>
  </si>
  <si>
    <t>Bathroom</t>
  </si>
  <si>
    <t>Profit Total</t>
  </si>
  <si>
    <t>Lot 15</t>
  </si>
  <si>
    <t>Flooring Total:</t>
  </si>
  <si>
    <t>Aaron</t>
  </si>
  <si>
    <t>Darin</t>
  </si>
  <si>
    <t>James</t>
  </si>
  <si>
    <t>Marlene</t>
  </si>
  <si>
    <t>Shirley</t>
  </si>
  <si>
    <t>Jesse</t>
  </si>
  <si>
    <t>Mike</t>
  </si>
  <si>
    <t>Ryan(RAM)</t>
  </si>
  <si>
    <t>Joe</t>
  </si>
  <si>
    <t>Josh</t>
  </si>
  <si>
    <t>Steve V.</t>
  </si>
  <si>
    <t>Rob W.</t>
  </si>
  <si>
    <t>Aaron Carpet Guy</t>
  </si>
  <si>
    <t>Schulers Flooring</t>
  </si>
  <si>
    <t>Rob Nani</t>
  </si>
  <si>
    <t>Detroit Stone &amp; Tile</t>
  </si>
  <si>
    <t>Scott Pipes</t>
  </si>
  <si>
    <t>Scott Hudson</t>
  </si>
  <si>
    <t>Phil</t>
  </si>
  <si>
    <t>Matt Moneymaker</t>
  </si>
  <si>
    <t>Kitchen Total:</t>
  </si>
  <si>
    <t>Carpentry Total:</t>
  </si>
  <si>
    <t>Bathroom Total:</t>
  </si>
  <si>
    <t>Lot 197</t>
  </si>
  <si>
    <t>Lot 25</t>
  </si>
  <si>
    <t>WL-1329</t>
  </si>
  <si>
    <t>WL-1349</t>
  </si>
  <si>
    <t>WL-1352</t>
  </si>
  <si>
    <t>Lot 319</t>
  </si>
  <si>
    <t>WL-1384</t>
  </si>
  <si>
    <t>WL-1399, WL-1500</t>
  </si>
  <si>
    <t>WL-1403</t>
  </si>
  <si>
    <t>Wl-1349</t>
  </si>
  <si>
    <t>WL-1409</t>
  </si>
  <si>
    <t>WL-1410</t>
  </si>
  <si>
    <t>WL-1412</t>
  </si>
  <si>
    <t>WL-1413</t>
  </si>
  <si>
    <t>WL-1417</t>
  </si>
  <si>
    <t>WL-1420C</t>
  </si>
  <si>
    <t>WL-1429</t>
  </si>
  <si>
    <t>WL-1432</t>
  </si>
  <si>
    <t>WL-1439</t>
  </si>
  <si>
    <t>WL-1440</t>
  </si>
  <si>
    <t>WL-1441</t>
  </si>
  <si>
    <t>WL-1447</t>
  </si>
  <si>
    <t>WL-1452</t>
  </si>
  <si>
    <t>WL-1453</t>
  </si>
  <si>
    <t>WL-1458</t>
  </si>
  <si>
    <t>WL-1459</t>
  </si>
  <si>
    <t>WL-1463</t>
  </si>
  <si>
    <t>WL-1465</t>
  </si>
  <si>
    <t>WL-1466</t>
  </si>
  <si>
    <t>WL-1467</t>
  </si>
  <si>
    <t>WL-1470</t>
  </si>
  <si>
    <t>WL-1469</t>
  </si>
  <si>
    <t>WL-1472</t>
  </si>
  <si>
    <t>WL-1475</t>
  </si>
  <si>
    <t>WL-1479</t>
  </si>
  <si>
    <t>WL-1480</t>
  </si>
  <si>
    <t>WL-1483</t>
  </si>
  <si>
    <t>WL-1484</t>
  </si>
  <si>
    <t>WL-1485</t>
  </si>
  <si>
    <t>WL-1486</t>
  </si>
  <si>
    <t>WL-1487</t>
  </si>
  <si>
    <t>WL-1476</t>
  </si>
  <si>
    <t>WL-1488</t>
  </si>
  <si>
    <t>WL-1494</t>
  </si>
  <si>
    <t>WL-1496</t>
  </si>
  <si>
    <t>WL-1498</t>
  </si>
  <si>
    <t>WL-1499</t>
  </si>
  <si>
    <t>WL-1501</t>
  </si>
  <si>
    <t>WL-1502</t>
  </si>
  <si>
    <t>WL-1503</t>
  </si>
  <si>
    <t>WL-1505</t>
  </si>
  <si>
    <t>WL-1508</t>
  </si>
  <si>
    <t>WL-1509</t>
  </si>
  <si>
    <t>WL-1510</t>
  </si>
  <si>
    <t>WL-1511</t>
  </si>
  <si>
    <t>WL-1512</t>
  </si>
  <si>
    <t>WL-1513</t>
  </si>
  <si>
    <t>WL-1514</t>
  </si>
  <si>
    <t>WL-1518</t>
  </si>
  <si>
    <t>WL-1519</t>
  </si>
  <si>
    <t>WL-1522</t>
  </si>
  <si>
    <t>WL-1523</t>
  </si>
  <si>
    <t>WL-1525</t>
  </si>
  <si>
    <t>WL-1528</t>
  </si>
  <si>
    <t>WL-1529</t>
  </si>
  <si>
    <t>WL-1531</t>
  </si>
  <si>
    <t>WL-1532</t>
  </si>
  <si>
    <t>WL-1533</t>
  </si>
  <si>
    <t>WL-1534</t>
  </si>
  <si>
    <t>WL-1535</t>
  </si>
  <si>
    <t>WL-1540</t>
  </si>
  <si>
    <t>WL-1541</t>
  </si>
  <si>
    <t>WL-1544</t>
  </si>
  <si>
    <t>WL-1548</t>
  </si>
  <si>
    <t>WL-1549</t>
  </si>
  <si>
    <t>WL-1551</t>
  </si>
  <si>
    <t>WL-1553</t>
  </si>
  <si>
    <t>WL-1554</t>
  </si>
  <si>
    <t>WL-1556</t>
  </si>
  <si>
    <t>WL-1564</t>
  </si>
  <si>
    <t>WL-1570</t>
  </si>
  <si>
    <t>WL-1571</t>
  </si>
  <si>
    <t>WL-1572</t>
  </si>
  <si>
    <t>WL-1582</t>
  </si>
  <si>
    <t>Wl-1533</t>
  </si>
  <si>
    <t>WL-1552</t>
  </si>
  <si>
    <t>Invoice Number:</t>
  </si>
  <si>
    <t>FLOORING EXPENSES</t>
  </si>
  <si>
    <t>KITCHEN EXPENSES</t>
  </si>
  <si>
    <t>Invoice Date:</t>
  </si>
  <si>
    <t>Total Expenses of Flooring:</t>
  </si>
  <si>
    <t>Final Payment Date:</t>
  </si>
  <si>
    <t>Total Expenses of Kitchen:</t>
  </si>
  <si>
    <t>Cost of Material (Home Depot):</t>
  </si>
  <si>
    <t>Cost of Material (Dollar Tree):</t>
  </si>
  <si>
    <t>Customer Name:</t>
  </si>
  <si>
    <t>Independence 15</t>
  </si>
  <si>
    <t>Total Expenses of Carpentry:</t>
  </si>
  <si>
    <t>Cost of Material (Appliances):</t>
  </si>
  <si>
    <t>Total Expenses of Bathroom:</t>
  </si>
  <si>
    <t>Installer:</t>
  </si>
  <si>
    <t>APPLIANCE TOTAL:</t>
  </si>
  <si>
    <t>Total Revenue of Flooring:</t>
  </si>
  <si>
    <t xml:space="preserve">Mike </t>
  </si>
  <si>
    <t>Total Revenue of Kitchen:</t>
  </si>
  <si>
    <t>Cost of Material (Kitchen):</t>
  </si>
  <si>
    <t xml:space="preserve">Aaron </t>
  </si>
  <si>
    <t>Total Revenue of Carpentry:</t>
  </si>
  <si>
    <t>KITCHEN TOTAL:</t>
  </si>
  <si>
    <t xml:space="preserve">Darin </t>
  </si>
  <si>
    <t>Total Revenue of Bathroom:</t>
  </si>
  <si>
    <t>DOLLAR TREE TOTAL:</t>
  </si>
  <si>
    <t>Cost of Material (Carpet):</t>
  </si>
  <si>
    <t>Total Profit of Flooring:</t>
  </si>
  <si>
    <t>Cost of Material (Sherwin Williams):</t>
  </si>
  <si>
    <t>Cost of Material (Hard Surface):</t>
  </si>
  <si>
    <t>Cost of Labor:</t>
  </si>
  <si>
    <t>Total Profit of Kitchen:</t>
  </si>
  <si>
    <t>FLOORING TOTAL:</t>
  </si>
  <si>
    <t>Total Cost of Material:</t>
  </si>
  <si>
    <t>Total Profit of Carpentry:</t>
  </si>
  <si>
    <t>Total Cost:</t>
  </si>
  <si>
    <t>Total Profit of Bathroom:</t>
  </si>
  <si>
    <t>Cost of Material (Amazon):</t>
  </si>
  <si>
    <t>Charged Customer w/o Tax:</t>
  </si>
  <si>
    <t>More Installers</t>
  </si>
  <si>
    <t>Tax Amount:</t>
  </si>
  <si>
    <t xml:space="preserve">Jesse </t>
  </si>
  <si>
    <t>Total With Tax:</t>
  </si>
  <si>
    <t>Profit:</t>
  </si>
  <si>
    <t xml:space="preserve">SHERWIN WILLIAMS TOTAL: </t>
  </si>
  <si>
    <t>Approx. @ x1.14</t>
  </si>
  <si>
    <t>Cost of Material (Menards):</t>
  </si>
  <si>
    <t>Trade Money Taken:</t>
  </si>
  <si>
    <t>AMAZON TOTAL:</t>
  </si>
  <si>
    <t>Cost of Material (Wayfair):</t>
  </si>
  <si>
    <t>WAYFAIR TOTAL:</t>
  </si>
  <si>
    <t>Cost of Material (Rent):</t>
  </si>
  <si>
    <t>MENARDS TOTAL:</t>
  </si>
  <si>
    <t>Cost of Material (Harbor Freight Tools):</t>
  </si>
  <si>
    <t>HARBOR FREIGHT TOOLS TOTAL:</t>
  </si>
  <si>
    <t xml:space="preserve">RENT TOTAL </t>
  </si>
  <si>
    <t>Cost of Material (Walmart):</t>
  </si>
  <si>
    <t>WALMART TOTAL:</t>
  </si>
  <si>
    <t>Cost of Material (Mobile Home Depot):</t>
  </si>
  <si>
    <t xml:space="preserve">vanity </t>
  </si>
  <si>
    <t>duct work</t>
  </si>
  <si>
    <t xml:space="preserve">glass </t>
  </si>
  <si>
    <t>MOBILE HOME DEPOT TOTAL:</t>
  </si>
  <si>
    <t>Cost of Material (Habitat for Humanity):</t>
  </si>
  <si>
    <t>dumpster</t>
  </si>
  <si>
    <t>HABITAT FOR HUMANITY TOTAL:</t>
  </si>
  <si>
    <t xml:space="preserve">Utilities </t>
  </si>
  <si>
    <t>HOME DEPOT TOTAL</t>
  </si>
  <si>
    <t>Independence Lot 25</t>
  </si>
  <si>
    <t>Cost of Material (Lowes):</t>
  </si>
  <si>
    <t>Approx. @ x1.75</t>
  </si>
  <si>
    <t>LOWES TOTAL:</t>
  </si>
  <si>
    <t>Shaw shipping materials</t>
  </si>
  <si>
    <t>HOME DEPOT TOTAL:</t>
  </si>
  <si>
    <t>Cost of Material (Let it Go):</t>
  </si>
  <si>
    <t>Cost of Material(Mohawk):</t>
  </si>
  <si>
    <t>Carpet</t>
  </si>
  <si>
    <t>pad</t>
  </si>
  <si>
    <t>LVP</t>
  </si>
  <si>
    <t>Independence Lot 197</t>
  </si>
  <si>
    <t>Cost of Material(Home Depot?):</t>
  </si>
  <si>
    <t>Shoe Molding</t>
  </si>
  <si>
    <t>Glue</t>
  </si>
  <si>
    <t>MATERIAL TOTAL:</t>
  </si>
  <si>
    <t xml:space="preserve">Jason </t>
  </si>
  <si>
    <t>Cost of Material(J&amp;K Cabinetry):</t>
  </si>
  <si>
    <t>Cost of Material(Richelieu):</t>
  </si>
  <si>
    <t>Janey Mosakoski</t>
  </si>
  <si>
    <t>Total Expenses of Carpentry work:</t>
  </si>
  <si>
    <t>Approx. @ x .60</t>
  </si>
  <si>
    <t>Cost of Material():</t>
  </si>
  <si>
    <t>Claudia Muncy</t>
  </si>
  <si>
    <t>Home Depot</t>
  </si>
  <si>
    <t>Modern Floors</t>
  </si>
  <si>
    <t>MOHAWK TOTAL:</t>
  </si>
  <si>
    <t>Approx. @ x1.89</t>
  </si>
  <si>
    <t>Katie Dacourte</t>
  </si>
  <si>
    <t>HIW commission:</t>
  </si>
  <si>
    <t>Servpro</t>
  </si>
  <si>
    <t>Approx. @ x1.45</t>
  </si>
  <si>
    <t>BATHROOM EXPENSES</t>
  </si>
  <si>
    <t>WL 1399, WL 1500</t>
  </si>
  <si>
    <t>Lowes</t>
  </si>
  <si>
    <t>Cost of Material(Lowes):</t>
  </si>
  <si>
    <t>Sandy Stevens</t>
  </si>
  <si>
    <t>Cost of Material(Home Depot):</t>
  </si>
  <si>
    <t>Cost of Material (Granite):</t>
  </si>
  <si>
    <t>Approx. @ x1.3</t>
  </si>
  <si>
    <t>Cost of Material (Ericksons):</t>
  </si>
  <si>
    <t>5/15/0219</t>
  </si>
  <si>
    <t>Cost of Material (Genesee):</t>
  </si>
  <si>
    <t>Cost of Material(Kane Carpet):</t>
  </si>
  <si>
    <t>Ken Gross</t>
  </si>
  <si>
    <t>Jenny Williams</t>
  </si>
  <si>
    <t>Cost of Material (Mohawk):</t>
  </si>
  <si>
    <t>Ryan</t>
  </si>
  <si>
    <t>Home Depot Cost:</t>
  </si>
  <si>
    <t>Rob Weber</t>
  </si>
  <si>
    <t xml:space="preserve">Dot B. </t>
  </si>
  <si>
    <t>20% profit for Interior Home Warehouse</t>
  </si>
  <si>
    <t>Profit Total After IHW 20%:</t>
  </si>
  <si>
    <t>Lisa Garfinkle</t>
  </si>
  <si>
    <t>Approx. @ x1.57</t>
  </si>
  <si>
    <t>Mike Robak</t>
  </si>
  <si>
    <t xml:space="preserve">Schulers Flooring </t>
  </si>
  <si>
    <t>Pad</t>
  </si>
  <si>
    <t>Jim &amp; Pam Mleczke</t>
  </si>
  <si>
    <t>Cost of Material(Ericksons)</t>
  </si>
  <si>
    <t>Stephen</t>
  </si>
  <si>
    <t>Approx. @ x1.5</t>
  </si>
  <si>
    <t>Cost of Material(Shaw):</t>
  </si>
  <si>
    <t>Fortson Dental</t>
  </si>
  <si>
    <t>Cost of Material(Blakelys):</t>
  </si>
  <si>
    <t>Approx. @ x1.95</t>
  </si>
  <si>
    <t>Dawn J</t>
  </si>
  <si>
    <t>Supply Cost</t>
  </si>
  <si>
    <t>Cost of Material(Ericksons):</t>
  </si>
  <si>
    <t>Cost of Material(Home Depot)</t>
  </si>
  <si>
    <t>Dave Retsel</t>
  </si>
  <si>
    <t>Home Depot Total</t>
  </si>
  <si>
    <t>Matt Sparks</t>
  </si>
  <si>
    <t>Cost of Material(Blakleys):</t>
  </si>
  <si>
    <t>Todd Bacon</t>
  </si>
  <si>
    <t>Savine</t>
  </si>
  <si>
    <t>Kent Anderson</t>
  </si>
  <si>
    <t>Independence 109</t>
  </si>
  <si>
    <t>Hunters Creek MHC</t>
  </si>
  <si>
    <t>Approx. @ x .43</t>
  </si>
  <si>
    <t>Lot 132</t>
  </si>
  <si>
    <t>Approx. @ x1.8</t>
  </si>
  <si>
    <t>Splitz Gymnastics</t>
  </si>
  <si>
    <t>Approx. @ x1.88</t>
  </si>
  <si>
    <t>Helen Wizenberg</t>
  </si>
  <si>
    <t>Cost of Material(Dixie Group):</t>
  </si>
  <si>
    <t>Discount From Previous Invoice:</t>
  </si>
  <si>
    <t>Christi &amp; Dustin McElroy</t>
  </si>
  <si>
    <t>Dixie Group Total:</t>
  </si>
  <si>
    <t xml:space="preserve">RAM Quality Floor Covering </t>
  </si>
  <si>
    <t>Approx. @ x1.58</t>
  </si>
  <si>
    <t>Approx. @ x1.34</t>
  </si>
  <si>
    <t>Steve Lovett</t>
  </si>
  <si>
    <t>Approx. @ x1.72</t>
  </si>
  <si>
    <t>Dan Sordyl</t>
  </si>
  <si>
    <t>Reimbursement</t>
  </si>
  <si>
    <t>Approx. @ x1.44</t>
  </si>
  <si>
    <t>Cost of Material(Home Interior Warehouse):</t>
  </si>
  <si>
    <t>Independence 427</t>
  </si>
  <si>
    <t>Darren Redmon</t>
  </si>
  <si>
    <t>Approx. @ x1.7</t>
  </si>
  <si>
    <t>Approx. @ x1.12</t>
  </si>
  <si>
    <t>Independence Lot 319</t>
  </si>
  <si>
    <t>Cost of Material(Kane):</t>
  </si>
  <si>
    <t>Debbie Basista</t>
  </si>
  <si>
    <t>AREA RUG</t>
  </si>
  <si>
    <t>Approx. @ x2.2</t>
  </si>
  <si>
    <t>Cost of Material(CDC Dist):</t>
  </si>
  <si>
    <t>Sherri and Chad Harrington</t>
  </si>
  <si>
    <t>Hunters Creek Lot 83</t>
  </si>
  <si>
    <t>Approx. @ x1.54</t>
  </si>
  <si>
    <t>Cost of Material(Stanton):</t>
  </si>
  <si>
    <t>Jennifer Phillips</t>
  </si>
  <si>
    <t>Approx. @ x1.78</t>
  </si>
  <si>
    <t xml:space="preserve">Pad </t>
  </si>
  <si>
    <t>Hunters Creek 363</t>
  </si>
  <si>
    <t>Approx. @ x.94</t>
  </si>
  <si>
    <t>3/1/0209</t>
  </si>
  <si>
    <t>Cost of Material(FLoorSource):</t>
  </si>
  <si>
    <t>Steve Gingold</t>
  </si>
  <si>
    <t>Ryan.</t>
  </si>
  <si>
    <t>April Dono</t>
  </si>
  <si>
    <t xml:space="preserve">Ryan </t>
  </si>
  <si>
    <t>Cost of Material(Carr Supply):</t>
  </si>
  <si>
    <t>Independence Lot 275</t>
  </si>
  <si>
    <t>Approx. @ x1.27</t>
  </si>
  <si>
    <t>Steve Lovett St. Louis</t>
  </si>
  <si>
    <t>Approx. @ x1.51</t>
  </si>
  <si>
    <t>Jim Schneider</t>
  </si>
  <si>
    <t>Rojo Bistro</t>
  </si>
  <si>
    <t>Approx. @ x1.53</t>
  </si>
  <si>
    <t>Total Expenses of Bathroom</t>
  </si>
  <si>
    <t>Total Revenue of Bathroom</t>
  </si>
  <si>
    <t>Total Profit of Bathroom</t>
  </si>
  <si>
    <t>Cost of Material(Blakely Products):</t>
  </si>
  <si>
    <t>Independence Woods Lot 32</t>
  </si>
  <si>
    <t>Approx. @ x .89</t>
  </si>
  <si>
    <t>Lyn Mcdonald</t>
  </si>
  <si>
    <t xml:space="preserve">aaron </t>
  </si>
  <si>
    <t>Cost of Material(Genesee):</t>
  </si>
  <si>
    <t>Matt Devero</t>
  </si>
  <si>
    <t>NO INSTALLATION</t>
  </si>
  <si>
    <t>Approx. @ x1.05</t>
  </si>
  <si>
    <t xml:space="preserve">Carpet </t>
  </si>
  <si>
    <t>Independence Lot 335</t>
  </si>
  <si>
    <t>Cost of Material(Fabrica):</t>
  </si>
  <si>
    <t>Dan Swerdlow-Freed</t>
  </si>
  <si>
    <t>Approx. @ x2.19</t>
  </si>
  <si>
    <t>Youthology</t>
  </si>
  <si>
    <t>Scott</t>
  </si>
  <si>
    <t>yt9iqerth]opkarthpkeaorhkR,SEV.'ADV</t>
  </si>
  <si>
    <t>Eleanor Herst</t>
  </si>
  <si>
    <t>carpet</t>
  </si>
  <si>
    <t>hardsurface</t>
  </si>
  <si>
    <t>Hunters Creek Lot 79</t>
  </si>
  <si>
    <t>Approx. @ x1.68</t>
  </si>
  <si>
    <t>Becky Weitzman</t>
  </si>
  <si>
    <t>Approx. @ x1.6</t>
  </si>
  <si>
    <t>Hunters Creek 137</t>
  </si>
  <si>
    <t xml:space="preserve">Scott </t>
  </si>
  <si>
    <t>aaron</t>
  </si>
  <si>
    <t>Cost of Material(Masland):</t>
  </si>
  <si>
    <t>Cost of Material(Mohawk)</t>
  </si>
  <si>
    <t>Ryan (RAM)</t>
  </si>
  <si>
    <t>Cost of Material(Virginia Tile):</t>
  </si>
  <si>
    <t>Kapi</t>
  </si>
  <si>
    <t>Detroit Stone and Tile</t>
  </si>
  <si>
    <t>Approx. @ x1.006</t>
  </si>
  <si>
    <t>Steve Lovett harper woods</t>
  </si>
  <si>
    <t>Marygrove</t>
  </si>
  <si>
    <t>MAP-REO, LLC</t>
  </si>
  <si>
    <t>Roop &amp; Julie Raj</t>
  </si>
  <si>
    <t>Approx. @ x2.45</t>
  </si>
  <si>
    <t>Cost of Material(Sherwin Williams):</t>
  </si>
  <si>
    <t>Counter top</t>
  </si>
  <si>
    <t>Mark Halstead</t>
  </si>
  <si>
    <t>Cost of Material(Granite Source):</t>
  </si>
  <si>
    <t>Cost of Material(Menards):</t>
  </si>
  <si>
    <t>Vinyl Floor from Mohawk</t>
  </si>
  <si>
    <t>Annabel Cohen</t>
  </si>
  <si>
    <t>Dumpster</t>
  </si>
  <si>
    <t>Aaron S</t>
  </si>
  <si>
    <t>Hunters Creek Lot 31</t>
  </si>
  <si>
    <t>Michael Friske</t>
  </si>
  <si>
    <t>Approx. @ x 1.65</t>
  </si>
  <si>
    <t>Hunters Creek Lot 30</t>
  </si>
  <si>
    <t>Approx. @ x1.2</t>
  </si>
  <si>
    <t>Ryan Kathawa</t>
  </si>
  <si>
    <t>Ben Sparks</t>
  </si>
  <si>
    <t>Independence Lot 418</t>
  </si>
  <si>
    <t>Terry Petrusha</t>
  </si>
  <si>
    <t>Frank and Carol Shumway</t>
  </si>
  <si>
    <t>John Crutchfield</t>
  </si>
  <si>
    <t>Cost of Material(Amazon):</t>
  </si>
  <si>
    <t>Andrew Sonntag</t>
  </si>
  <si>
    <t xml:space="preserve">HIW Comission </t>
  </si>
  <si>
    <t>Map-Reo Dick Ave</t>
  </si>
  <si>
    <t>Home Interior Warehouse</t>
  </si>
  <si>
    <t>Area Rug</t>
  </si>
  <si>
    <t>Approx. @ x2.25</t>
  </si>
  <si>
    <t>area rug</t>
  </si>
  <si>
    <t>Approx. @ x1.10</t>
  </si>
  <si>
    <t>Cost of Material(Eagle Binding):</t>
  </si>
  <si>
    <t xml:space="preserve">Area Rug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</si>
</sst>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&quot;$&quot;#,##0.00"/>
    <numFmt numFmtId="165" formatCode="M/d/yyyy"/>
    <numFmt numFmtId="166" formatCode="\$#,##0.00\ ;[RED]&quot;($&quot;#,##0.00\)"/>
    <numFmt numFmtId="167" formatCode="&quot; $&quot;#,##0.00\ ;&quot; $(&quot;#,##0.00\);&quot; $-&quot;#\ ;@\ "/>
    <numFmt numFmtId="168" formatCode="[$$-409]#,##0.00;[RED]\-[$$-409]#,##0.00"/>
    <numFmt numFmtId="169" formatCode="m/d/yyyy"/>
    <numFmt numFmtId="170" formatCode="m-d-yyyy"/>
  </numFmts>
  <fonts count="18">
    <font>
      <sz val="10.0"/>
      <color rgb="FF000000"/>
      <name val="Arial"/>
    </font>
    <font>
      <b/>
      <sz val="11.0"/>
      <name val="Arial"/>
    </font>
    <font>
      <b/>
      <sz val="11.0"/>
    </font>
    <font>
      <name val="Arial"/>
    </font>
    <font>
      <b/>
    </font>
    <font/>
    <font>
      <b/>
      <name val="Arial"/>
    </font>
    <font>
      <sz val="11.0"/>
      <color rgb="FF222222"/>
      <name val="Arial"/>
    </font>
    <font>
      <b/>
      <sz val="11.0"/>
      <color rgb="FF222222"/>
      <name val="Arial"/>
    </font>
    <font>
      <sz val="10.0"/>
      <color rgb="FF454545"/>
      <name val="Arial"/>
    </font>
    <font>
      <sz val="10.0"/>
      <color rgb="FF3C4043"/>
      <name val="Arial"/>
    </font>
    <font>
      <name val="Roboto"/>
    </font>
    <font>
      <sz val="11.0"/>
      <color rgb="FF000000"/>
      <name val="Calibri"/>
    </font>
    <font>
      <sz val="11.0"/>
      <color rgb="FFFF0000"/>
      <name val="Calibri"/>
    </font>
    <font>
      <b/>
      <i/>
      <name val="Arial"/>
    </font>
    <font>
      <b/>
      <sz val="11.0"/>
      <color rgb="FF000000"/>
      <name val="Calibri"/>
    </font>
    <font>
      <b/>
      <color rgb="FFFF0000"/>
    </font>
    <font>
      <b/>
      <name val="Roboto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B7E1CD"/>
        <bgColor rgb="FFB7E1CD"/>
      </patternFill>
    </fill>
  </fills>
  <borders count="1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  <bottom style="thin">
        <color rgb="FF000000"/>
      </bottom>
    </border>
    <border>
      <right/>
    </border>
    <border>
      <left style="thin">
        <color rgb="FF000000"/>
      </left>
    </border>
  </borders>
  <cellStyleXfs count="1">
    <xf borderId="0" fillId="0" fontId="0" numFmtId="0" applyAlignment="1" applyFont="1"/>
  </cellStyleXfs>
  <cellXfs count="17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readingOrder="0" vertical="bottom"/>
    </xf>
    <xf borderId="1" fillId="0" fontId="1" numFmtId="0" xfId="0" applyAlignment="1" applyBorder="1" applyFont="1">
      <alignment vertical="bottom"/>
    </xf>
    <xf borderId="0" fillId="0" fontId="2" numFmtId="0" xfId="0" applyAlignment="1" applyFont="1">
      <alignment readingOrder="0"/>
    </xf>
    <xf borderId="1" fillId="0" fontId="3" numFmtId="0" xfId="0" applyAlignment="1" applyBorder="1" applyFont="1">
      <alignment vertical="bottom"/>
    </xf>
    <xf borderId="0" fillId="0" fontId="4" numFmtId="164" xfId="0" applyAlignment="1" applyFont="1" applyNumberFormat="1">
      <alignment readingOrder="0"/>
    </xf>
    <xf borderId="1" fillId="0" fontId="5" numFmtId="0" xfId="0" applyAlignment="1" applyBorder="1" applyFont="1">
      <alignment readingOrder="0"/>
    </xf>
    <xf borderId="0" fillId="0" fontId="4" numFmtId="0" xfId="0" applyAlignment="1" applyFont="1">
      <alignment readingOrder="0"/>
    </xf>
    <xf borderId="1" fillId="0" fontId="2" numFmtId="0" xfId="0" applyAlignment="1" applyBorder="1" applyFont="1">
      <alignment readingOrder="0"/>
    </xf>
    <xf borderId="0" fillId="0" fontId="5" numFmtId="164" xfId="0" applyFont="1" applyNumberFormat="1"/>
    <xf borderId="1" fillId="0" fontId="3" numFmtId="164" xfId="0" applyAlignment="1" applyBorder="1" applyFont="1" applyNumberFormat="1">
      <alignment vertical="bottom"/>
    </xf>
    <xf borderId="1" fillId="0" fontId="2" numFmtId="164" xfId="0" applyAlignment="1" applyBorder="1" applyFont="1" applyNumberFormat="1">
      <alignment readingOrder="0"/>
    </xf>
    <xf borderId="0" fillId="0" fontId="2" numFmtId="0" xfId="0" applyFont="1"/>
    <xf borderId="1" fillId="0" fontId="2" numFmtId="0" xfId="0" applyBorder="1" applyFont="1"/>
    <xf borderId="0" fillId="0" fontId="5" numFmtId="0" xfId="0" applyAlignment="1" applyFont="1">
      <alignment readingOrder="0"/>
    </xf>
    <xf borderId="1" fillId="0" fontId="6" numFmtId="0" xfId="0" applyAlignment="1" applyBorder="1" applyFont="1">
      <alignment readingOrder="0" vertical="bottom"/>
    </xf>
    <xf borderId="1" fillId="2" fontId="7" numFmtId="0" xfId="0" applyAlignment="1" applyBorder="1" applyFill="1" applyFont="1">
      <alignment vertical="bottom"/>
    </xf>
    <xf borderId="1" fillId="0" fontId="5" numFmtId="164" xfId="0" applyAlignment="1" applyBorder="1" applyFont="1" applyNumberFormat="1">
      <alignment readingOrder="0"/>
    </xf>
    <xf borderId="0" fillId="0" fontId="4" numFmtId="0" xfId="0" applyFont="1"/>
    <xf borderId="1" fillId="0" fontId="5" numFmtId="164" xfId="0" applyAlignment="1" applyBorder="1" applyFont="1" applyNumberFormat="1">
      <alignment readingOrder="0"/>
    </xf>
    <xf borderId="0" fillId="2" fontId="7" numFmtId="0" xfId="0" applyAlignment="1" applyFont="1">
      <alignment readingOrder="0"/>
    </xf>
    <xf borderId="1" fillId="0" fontId="5" numFmtId="0" xfId="0" applyBorder="1" applyFont="1"/>
    <xf borderId="1" fillId="0" fontId="3" numFmtId="164" xfId="0" applyAlignment="1" applyBorder="1" applyFont="1" applyNumberFormat="1">
      <alignment vertical="bottom"/>
    </xf>
    <xf borderId="1" fillId="0" fontId="4" numFmtId="0" xfId="0" applyAlignment="1" applyBorder="1" applyFont="1">
      <alignment readingOrder="0"/>
    </xf>
    <xf borderId="0" fillId="0" fontId="5" numFmtId="164" xfId="0" applyAlignment="1" applyFont="1" applyNumberFormat="1">
      <alignment readingOrder="0"/>
    </xf>
    <xf borderId="1" fillId="2" fontId="8" numFmtId="0" xfId="0" applyAlignment="1" applyBorder="1" applyFont="1">
      <alignment readingOrder="0" vertical="bottom"/>
    </xf>
    <xf borderId="1" fillId="0" fontId="3" numFmtId="0" xfId="0" applyAlignment="1" applyBorder="1" applyFont="1">
      <alignment readingOrder="0" vertical="bottom"/>
    </xf>
    <xf borderId="1" fillId="2" fontId="9" numFmtId="164" xfId="0" applyAlignment="1" applyBorder="1" applyFont="1" applyNumberFormat="1">
      <alignment horizontal="right" readingOrder="0"/>
    </xf>
    <xf borderId="1" fillId="0" fontId="3" numFmtId="164" xfId="0" applyAlignment="1" applyBorder="1" applyFont="1" applyNumberFormat="1">
      <alignment horizontal="right" readingOrder="0"/>
    </xf>
    <xf borderId="1" fillId="2" fontId="10" numFmtId="164" xfId="0" applyAlignment="1" applyBorder="1" applyFont="1" applyNumberFormat="1">
      <alignment horizontal="right" readingOrder="0"/>
    </xf>
    <xf borderId="0" fillId="0" fontId="5" numFmtId="164" xfId="0" applyAlignment="1" applyFont="1" applyNumberFormat="1">
      <alignment readingOrder="0"/>
    </xf>
    <xf borderId="1" fillId="0" fontId="4" numFmtId="164" xfId="0" applyAlignment="1" applyBorder="1" applyFont="1" applyNumberFormat="1">
      <alignment readingOrder="0"/>
    </xf>
    <xf borderId="1" fillId="0" fontId="3" numFmtId="164" xfId="0" applyAlignment="1" applyBorder="1" applyFont="1" applyNumberFormat="1">
      <alignment readingOrder="0" vertical="bottom"/>
    </xf>
    <xf borderId="1" fillId="0" fontId="11" numFmtId="164" xfId="0" applyAlignment="1" applyBorder="1" applyFont="1" applyNumberFormat="1">
      <alignment horizontal="right" readingOrder="0" vertical="bottom"/>
    </xf>
    <xf borderId="1" fillId="0" fontId="5" numFmtId="164" xfId="0" applyBorder="1" applyFont="1" applyNumberFormat="1"/>
    <xf borderId="1" fillId="0" fontId="6" numFmtId="164" xfId="0" applyAlignment="1" applyBorder="1" applyFont="1" applyNumberFormat="1">
      <alignment readingOrder="0" vertical="bottom"/>
    </xf>
    <xf borderId="1" fillId="0" fontId="6" numFmtId="0" xfId="0" applyAlignment="1" applyBorder="1" applyFont="1">
      <alignment vertical="bottom"/>
    </xf>
    <xf borderId="1" fillId="3" fontId="3" numFmtId="0" xfId="0" applyAlignment="1" applyBorder="1" applyFill="1" applyFont="1">
      <alignment vertical="bottom"/>
    </xf>
    <xf borderId="1" fillId="3" fontId="3" numFmtId="0" xfId="0" applyAlignment="1" applyBorder="1" applyFont="1">
      <alignment readingOrder="0" vertical="bottom"/>
    </xf>
    <xf borderId="2" fillId="3" fontId="6" numFmtId="0" xfId="0" applyAlignment="1" applyBorder="1" applyFont="1">
      <alignment vertical="bottom"/>
    </xf>
    <xf borderId="3" fillId="3" fontId="6" numFmtId="0" xfId="0" applyAlignment="1" applyBorder="1" applyFont="1">
      <alignment shrinkToFit="0" vertical="bottom" wrapText="0"/>
    </xf>
    <xf borderId="1" fillId="0" fontId="3" numFmtId="165" xfId="0" applyAlignment="1" applyBorder="1" applyFont="1" applyNumberFormat="1">
      <alignment readingOrder="0" vertical="bottom"/>
    </xf>
    <xf borderId="1" fillId="0" fontId="6" numFmtId="164" xfId="0" applyAlignment="1" applyBorder="1" applyFont="1" applyNumberFormat="1">
      <alignment horizontal="right" readingOrder="0" vertical="bottom"/>
    </xf>
    <xf borderId="2" fillId="0" fontId="3" numFmtId="0" xfId="0" applyAlignment="1" applyBorder="1" applyFont="1">
      <alignment vertical="bottom"/>
    </xf>
    <xf borderId="3" fillId="0" fontId="3" numFmtId="0" xfId="0" applyAlignment="1" applyBorder="1" applyFont="1">
      <alignment vertical="bottom"/>
    </xf>
    <xf borderId="1" fillId="0" fontId="3" numFmtId="0" xfId="0" applyAlignment="1" applyBorder="1" applyFont="1">
      <alignment shrinkToFit="0" vertical="bottom" wrapText="0"/>
    </xf>
    <xf borderId="1" fillId="0" fontId="6" numFmtId="164" xfId="0" applyAlignment="1" applyBorder="1" applyFont="1" applyNumberFormat="1">
      <alignment horizontal="right" vertical="bottom"/>
    </xf>
    <xf borderId="4" fillId="0" fontId="12" numFmtId="0" xfId="0" applyAlignment="1" applyBorder="1" applyFont="1">
      <alignment vertical="bottom"/>
    </xf>
    <xf borderId="1" fillId="0" fontId="12" numFmtId="166" xfId="0" applyAlignment="1" applyBorder="1" applyFont="1" applyNumberFormat="1">
      <alignment horizontal="right" vertical="bottom"/>
    </xf>
    <xf borderId="5" fillId="0" fontId="12" numFmtId="0" xfId="0" applyAlignment="1" applyBorder="1" applyFont="1">
      <alignment vertical="bottom"/>
    </xf>
    <xf borderId="0" fillId="0" fontId="3" numFmtId="167" xfId="0" applyAlignment="1" applyFont="1" applyNumberFormat="1">
      <alignment horizontal="right" vertical="bottom"/>
    </xf>
    <xf borderId="0" fillId="0" fontId="3" numFmtId="0" xfId="0" applyAlignment="1" applyFont="1">
      <alignment vertical="bottom"/>
    </xf>
    <xf borderId="6" fillId="0" fontId="3" numFmtId="167" xfId="0" applyAlignment="1" applyBorder="1" applyFont="1" applyNumberFormat="1">
      <alignment horizontal="right" vertical="bottom"/>
    </xf>
    <xf borderId="0" fillId="0" fontId="3" numFmtId="167" xfId="0" applyAlignment="1" applyFont="1" applyNumberFormat="1">
      <alignment vertical="bottom"/>
    </xf>
    <xf borderId="0" fillId="0" fontId="6" numFmtId="0" xfId="0" applyAlignment="1" applyFont="1">
      <alignment vertical="bottom"/>
    </xf>
    <xf borderId="0" fillId="0" fontId="6" numFmtId="167" xfId="0" applyAlignment="1" applyFont="1" applyNumberFormat="1">
      <alignment horizontal="right" vertical="bottom"/>
    </xf>
    <xf borderId="7" fillId="0" fontId="12" numFmtId="0" xfId="0" applyAlignment="1" applyBorder="1" applyFont="1">
      <alignment vertical="bottom"/>
    </xf>
    <xf borderId="4" fillId="0" fontId="12" numFmtId="164" xfId="0" applyAlignment="1" applyBorder="1" applyFont="1" applyNumberFormat="1">
      <alignment vertical="bottom"/>
    </xf>
    <xf borderId="0" fillId="0" fontId="3" numFmtId="164" xfId="0" applyAlignment="1" applyFont="1" applyNumberFormat="1">
      <alignment vertical="bottom"/>
    </xf>
    <xf borderId="1" fillId="0" fontId="13" numFmtId="166" xfId="0" applyAlignment="1" applyBorder="1" applyFont="1" applyNumberFormat="1">
      <alignment horizontal="right" vertical="bottom"/>
    </xf>
    <xf borderId="6" fillId="0" fontId="6" numFmtId="167" xfId="0" applyAlignment="1" applyBorder="1" applyFont="1" applyNumberFormat="1">
      <alignment horizontal="right" vertical="bottom"/>
    </xf>
    <xf borderId="0" fillId="0" fontId="12" numFmtId="166" xfId="0" applyAlignment="1" applyFont="1" applyNumberFormat="1">
      <alignment horizontal="right" vertical="bottom"/>
    </xf>
    <xf borderId="1" fillId="0" fontId="11" numFmtId="164" xfId="0" applyAlignment="1" applyBorder="1" applyFont="1" applyNumberFormat="1">
      <alignment horizontal="right" vertical="bottom"/>
    </xf>
    <xf borderId="1" fillId="0" fontId="3" numFmtId="164" xfId="0" applyAlignment="1" applyBorder="1" applyFont="1" applyNumberFormat="1">
      <alignment horizontal="right" vertical="bottom"/>
    </xf>
    <xf borderId="0" fillId="0" fontId="3" numFmtId="168" xfId="0" applyAlignment="1" applyFont="1" applyNumberFormat="1">
      <alignment horizontal="right" vertical="bottom"/>
    </xf>
    <xf borderId="1" fillId="0" fontId="3" numFmtId="164" xfId="0" applyAlignment="1" applyBorder="1" applyFont="1" applyNumberFormat="1">
      <alignment horizontal="right" readingOrder="0" vertical="bottom"/>
    </xf>
    <xf borderId="1" fillId="0" fontId="14" numFmtId="0" xfId="0" applyAlignment="1" applyBorder="1" applyFont="1">
      <alignment readingOrder="0" vertical="bottom"/>
    </xf>
    <xf borderId="1" fillId="0" fontId="3" numFmtId="0" xfId="0" applyAlignment="1" applyBorder="1" applyFont="1">
      <alignment vertical="bottom"/>
    </xf>
    <xf borderId="1" fillId="0" fontId="3" numFmtId="167" xfId="0" applyAlignment="1" applyBorder="1" applyFont="1" applyNumberFormat="1">
      <alignment vertical="bottom"/>
    </xf>
    <xf borderId="8" fillId="0" fontId="5" numFmtId="0" xfId="0" applyAlignment="1" applyBorder="1" applyFont="1">
      <alignment readingOrder="0"/>
    </xf>
    <xf borderId="8" fillId="0" fontId="3" numFmtId="164" xfId="0" applyAlignment="1" applyBorder="1" applyFont="1" applyNumberFormat="1">
      <alignment readingOrder="0" vertical="bottom"/>
    </xf>
    <xf borderId="0" fillId="0" fontId="12" numFmtId="0" xfId="0" applyAlignment="1" applyFont="1">
      <alignment vertical="bottom"/>
    </xf>
    <xf borderId="9" fillId="0" fontId="3" numFmtId="0" xfId="0" applyAlignment="1" applyBorder="1" applyFont="1">
      <alignment vertical="bottom"/>
    </xf>
    <xf borderId="0" fillId="0" fontId="12" numFmtId="14" xfId="0" applyAlignment="1" applyFont="1" applyNumberFormat="1">
      <alignment vertical="bottom"/>
    </xf>
    <xf borderId="0" fillId="0" fontId="12" numFmtId="0" xfId="0" applyAlignment="1" applyFont="1">
      <alignment shrinkToFit="0" vertical="bottom" wrapText="1"/>
    </xf>
    <xf borderId="0" fillId="0" fontId="3" numFmtId="166" xfId="0" applyAlignment="1" applyFont="1" applyNumberFormat="1">
      <alignment vertical="bottom"/>
    </xf>
    <xf borderId="0" fillId="0" fontId="13" numFmtId="166" xfId="0" applyAlignment="1" applyFont="1" applyNumberFormat="1">
      <alignment horizontal="right" vertical="bottom"/>
    </xf>
    <xf borderId="6" fillId="0" fontId="3" numFmtId="0" xfId="0" applyAlignment="1" applyBorder="1" applyFont="1">
      <alignment vertical="bottom"/>
    </xf>
    <xf borderId="5" fillId="0" fontId="15" numFmtId="0" xfId="0" applyAlignment="1" applyBorder="1" applyFont="1">
      <alignment vertical="bottom"/>
    </xf>
    <xf borderId="0" fillId="0" fontId="15" numFmtId="0" xfId="0" applyAlignment="1" applyFont="1">
      <alignment vertical="bottom"/>
    </xf>
    <xf borderId="0" fillId="0" fontId="15" numFmtId="166" xfId="0" applyAlignment="1" applyFont="1" applyNumberFormat="1">
      <alignment horizontal="right" vertical="bottom"/>
    </xf>
    <xf borderId="1" fillId="0" fontId="3" numFmtId="167" xfId="0" applyAlignment="1" applyBorder="1" applyFont="1" applyNumberFormat="1">
      <alignment horizontal="right" vertical="bottom"/>
    </xf>
    <xf borderId="0" fillId="0" fontId="12" numFmtId="0" xfId="0" applyAlignment="1" applyFont="1">
      <alignment horizontal="center" vertical="bottom"/>
    </xf>
    <xf borderId="0" fillId="0" fontId="12" numFmtId="0" xfId="0" applyAlignment="1" applyFont="1">
      <alignment horizontal="right" vertical="bottom"/>
    </xf>
    <xf borderId="1" fillId="0" fontId="6" numFmtId="167" xfId="0" applyAlignment="1" applyBorder="1" applyFont="1" applyNumberFormat="1">
      <alignment horizontal="right" vertical="bottom"/>
    </xf>
    <xf borderId="0" fillId="0" fontId="5" numFmtId="164" xfId="0" applyAlignment="1" applyFont="1" applyNumberFormat="1">
      <alignment horizontal="left" readingOrder="0"/>
    </xf>
    <xf borderId="0" fillId="0" fontId="5" numFmtId="169" xfId="0" applyAlignment="1" applyFont="1" applyNumberFormat="1">
      <alignment readingOrder="0"/>
    </xf>
    <xf borderId="0" fillId="0" fontId="6" numFmtId="0" xfId="0" applyAlignment="1" applyFont="1">
      <alignment readingOrder="0" vertical="bottom"/>
    </xf>
    <xf borderId="0" fillId="0" fontId="4" numFmtId="164" xfId="0" applyFont="1" applyNumberFormat="1"/>
    <xf borderId="0" fillId="0" fontId="11" numFmtId="164" xfId="0" applyAlignment="1" applyFont="1" applyNumberFormat="1">
      <alignment readingOrder="0"/>
    </xf>
    <xf borderId="0" fillId="0" fontId="4" numFmtId="164" xfId="0" applyAlignment="1" applyFont="1" applyNumberFormat="1">
      <alignment readingOrder="0"/>
    </xf>
    <xf borderId="0" fillId="0" fontId="11" numFmtId="164" xfId="0" applyAlignment="1" applyFont="1" applyNumberFormat="1">
      <alignment readingOrder="0"/>
    </xf>
    <xf borderId="0" fillId="0" fontId="4" numFmtId="164" xfId="0" applyAlignment="1" applyFont="1" applyNumberFormat="1">
      <alignment horizontal="right" readingOrder="0"/>
    </xf>
    <xf borderId="0" fillId="0" fontId="11" numFmtId="164" xfId="0" applyAlignment="1" applyFont="1" applyNumberFormat="1">
      <alignment horizontal="left" readingOrder="0"/>
    </xf>
    <xf borderId="0" fillId="3" fontId="3" numFmtId="0" xfId="0" applyAlignment="1" applyFont="1">
      <alignment vertical="bottom"/>
    </xf>
    <xf borderId="0" fillId="0" fontId="5" numFmtId="164" xfId="0" applyAlignment="1" applyFont="1" applyNumberFormat="1">
      <alignment horizontal="left" readingOrder="0"/>
    </xf>
    <xf borderId="0" fillId="3" fontId="3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3" numFmtId="164" xfId="0" applyAlignment="1" applyFont="1" applyNumberFormat="1">
      <alignment vertical="bottom"/>
    </xf>
    <xf borderId="0" fillId="0" fontId="4" numFmtId="164" xfId="0" applyAlignment="1" applyFont="1" applyNumberFormat="1">
      <alignment horizontal="right" readingOrder="0"/>
    </xf>
    <xf borderId="10" fillId="3" fontId="6" numFmtId="0" xfId="0" applyAlignment="1" applyBorder="1" applyFont="1">
      <alignment vertical="bottom"/>
    </xf>
    <xf borderId="0" fillId="0" fontId="16" numFmtId="164" xfId="0" applyAlignment="1" applyFont="1" applyNumberFormat="1">
      <alignment readingOrder="0"/>
    </xf>
    <xf borderId="10" fillId="3" fontId="6" numFmtId="0" xfId="0" applyAlignment="1" applyBorder="1" applyFont="1">
      <alignment shrinkToFit="0" vertical="bottom" wrapText="0"/>
    </xf>
    <xf borderId="0" fillId="0" fontId="5" numFmtId="164" xfId="0" applyFont="1" applyNumberFormat="1"/>
    <xf borderId="0" fillId="0" fontId="3" numFmtId="165" xfId="0" applyAlignment="1" applyFont="1" applyNumberFormat="1">
      <alignment readingOrder="0" vertical="bottom"/>
    </xf>
    <xf borderId="0" fillId="0" fontId="6" numFmtId="0" xfId="0" applyAlignment="1" applyFont="1">
      <alignment vertical="bottom"/>
    </xf>
    <xf borderId="0" fillId="0" fontId="6" numFmtId="164" xfId="0" applyAlignment="1" applyFont="1" applyNumberFormat="1">
      <alignment horizontal="right" readingOrder="0" vertical="bottom"/>
    </xf>
    <xf borderId="10" fillId="0" fontId="3" numFmtId="0" xfId="0" applyAlignment="1" applyBorder="1" applyFont="1">
      <alignment shrinkToFit="0" vertical="bottom" wrapText="0"/>
    </xf>
    <xf borderId="0" fillId="0" fontId="6" numFmtId="164" xfId="0" applyAlignment="1" applyFont="1" applyNumberFormat="1">
      <alignment horizontal="right" vertical="bottom"/>
    </xf>
    <xf borderId="0" fillId="0" fontId="3" numFmtId="0" xfId="0" applyAlignment="1" applyFont="1">
      <alignment readingOrder="0" vertical="bottom"/>
    </xf>
    <xf borderId="0" fillId="0" fontId="3" numFmtId="164" xfId="0" applyAlignment="1" applyFont="1" applyNumberFormat="1">
      <alignment horizontal="right" readingOrder="0" vertical="bottom"/>
    </xf>
    <xf borderId="0" fillId="0" fontId="3" numFmtId="164" xfId="0" applyAlignment="1" applyFont="1" applyNumberFormat="1">
      <alignment readingOrder="0" vertical="bottom"/>
    </xf>
    <xf borderId="0" fillId="0" fontId="11" numFmtId="164" xfId="0" applyAlignment="1" applyFont="1" applyNumberFormat="1">
      <alignment horizontal="right" readingOrder="0" vertical="bottom"/>
    </xf>
    <xf borderId="0" fillId="0" fontId="11" numFmtId="164" xfId="0" applyAlignment="1" applyFont="1" applyNumberFormat="1">
      <alignment horizontal="right" vertical="bottom"/>
    </xf>
    <xf borderId="0" fillId="0" fontId="3" numFmtId="164" xfId="0" applyAlignment="1" applyFont="1" applyNumberFormat="1">
      <alignment horizontal="right" vertical="bottom"/>
    </xf>
    <xf borderId="1" fillId="0" fontId="12" numFmtId="0" xfId="0" applyAlignment="1" applyBorder="1" applyFont="1">
      <alignment vertical="bottom"/>
    </xf>
    <xf borderId="1" fillId="0" fontId="12" numFmtId="14" xfId="0" applyAlignment="1" applyBorder="1" applyFont="1" applyNumberFormat="1">
      <alignment vertical="bottom"/>
    </xf>
    <xf borderId="1" fillId="0" fontId="3" numFmtId="168" xfId="0" applyAlignment="1" applyBorder="1" applyFont="1" applyNumberFormat="1">
      <alignment horizontal="right" vertical="bottom"/>
    </xf>
    <xf borderId="1" fillId="0" fontId="12" numFmtId="0" xfId="0" applyAlignment="1" applyBorder="1" applyFont="1">
      <alignment shrinkToFit="0" vertical="bottom" wrapText="1"/>
    </xf>
    <xf borderId="1" fillId="0" fontId="3" numFmtId="166" xfId="0" applyAlignment="1" applyBorder="1" applyFont="1" applyNumberFormat="1">
      <alignment vertical="bottom"/>
    </xf>
    <xf borderId="1" fillId="3" fontId="6" numFmtId="0" xfId="0" applyAlignment="1" applyBorder="1" applyFont="1">
      <alignment vertical="bottom"/>
    </xf>
    <xf borderId="1" fillId="3" fontId="6" numFmtId="0" xfId="0" applyAlignment="1" applyBorder="1" applyFont="1">
      <alignment shrinkToFit="0" vertical="bottom" wrapText="0"/>
    </xf>
    <xf borderId="2" fillId="0" fontId="12" numFmtId="0" xfId="0" applyAlignment="1" applyBorder="1" applyFont="1">
      <alignment vertical="bottom"/>
    </xf>
    <xf borderId="3" fillId="0" fontId="12" numFmtId="164" xfId="0" applyAlignment="1" applyBorder="1" applyFont="1" applyNumberFormat="1">
      <alignment vertical="bottom"/>
    </xf>
    <xf borderId="3" fillId="0" fontId="12" numFmtId="0" xfId="0" applyAlignment="1" applyBorder="1" applyFont="1">
      <alignment vertical="bottom"/>
    </xf>
    <xf borderId="1" fillId="0" fontId="12" numFmtId="0" xfId="0" applyAlignment="1" applyBorder="1" applyFont="1">
      <alignment horizontal="center" vertical="bottom"/>
    </xf>
    <xf borderId="3" fillId="0" fontId="12" numFmtId="166" xfId="0" applyAlignment="1" applyBorder="1" applyFont="1" applyNumberFormat="1">
      <alignment horizontal="right" vertical="bottom"/>
    </xf>
    <xf borderId="7" fillId="0" fontId="12" numFmtId="164" xfId="0" applyAlignment="1" applyBorder="1" applyFont="1" applyNumberFormat="1">
      <alignment vertical="bottom"/>
    </xf>
    <xf borderId="5" fillId="0" fontId="12" numFmtId="14" xfId="0" applyAlignment="1" applyBorder="1" applyFont="1" applyNumberFormat="1">
      <alignment vertical="bottom"/>
    </xf>
    <xf borderId="5" fillId="0" fontId="12" numFmtId="164" xfId="0" applyAlignment="1" applyBorder="1" applyFont="1" applyNumberFormat="1">
      <alignment vertical="bottom"/>
    </xf>
    <xf borderId="5" fillId="0" fontId="12" numFmtId="166" xfId="0" applyAlignment="1" applyBorder="1" applyFont="1" applyNumberFormat="1">
      <alignment horizontal="right" vertical="bottom"/>
    </xf>
    <xf borderId="7" fillId="0" fontId="12" numFmtId="164" xfId="0" applyAlignment="1" applyBorder="1" applyFont="1" applyNumberFormat="1">
      <alignment shrinkToFit="0" vertical="bottom" wrapText="1"/>
    </xf>
    <xf borderId="5" fillId="0" fontId="3" numFmtId="166" xfId="0" applyAlignment="1" applyBorder="1" applyFont="1" applyNumberFormat="1">
      <alignment vertical="bottom"/>
    </xf>
    <xf borderId="5" fillId="0" fontId="12" numFmtId="164" xfId="0" applyAlignment="1" applyBorder="1" applyFont="1" applyNumberFormat="1">
      <alignment horizontal="center" vertical="bottom"/>
    </xf>
    <xf borderId="5" fillId="0" fontId="12" numFmtId="166" xfId="0" applyAlignment="1" applyBorder="1" applyFont="1" applyNumberFormat="1">
      <alignment vertical="bottom"/>
    </xf>
    <xf borderId="1" fillId="0" fontId="12" numFmtId="164" xfId="0" applyAlignment="1" applyBorder="1" applyFont="1" applyNumberFormat="1">
      <alignment vertical="bottom"/>
    </xf>
    <xf borderId="1" fillId="0" fontId="3" numFmtId="164" xfId="0" applyAlignment="1" applyBorder="1" applyFont="1" applyNumberFormat="1">
      <alignment readingOrder="0" vertical="bottom"/>
    </xf>
    <xf borderId="1" fillId="0" fontId="6" numFmtId="166" xfId="0" applyAlignment="1" applyBorder="1" applyFont="1" applyNumberFormat="1">
      <alignment vertical="bottom"/>
    </xf>
    <xf borderId="1" fillId="0" fontId="12" numFmtId="164" xfId="0" applyAlignment="1" applyBorder="1" applyFont="1" applyNumberFormat="1">
      <alignment horizontal="center" vertical="bottom"/>
    </xf>
    <xf borderId="1" fillId="0" fontId="12" numFmtId="166" xfId="0" applyAlignment="1" applyBorder="1" applyFont="1" applyNumberFormat="1">
      <alignment vertical="bottom"/>
    </xf>
    <xf borderId="1" fillId="0" fontId="12" numFmtId="164" xfId="0" applyAlignment="1" applyBorder="1" applyFont="1" applyNumberFormat="1">
      <alignment shrinkToFit="0" vertical="bottom" wrapText="1"/>
    </xf>
    <xf borderId="0" fillId="0" fontId="3" numFmtId="165" xfId="0" applyAlignment="1" applyFont="1" applyNumberFormat="1">
      <alignment vertical="bottom"/>
    </xf>
    <xf borderId="0" fillId="0" fontId="17" numFmtId="164" xfId="0" applyAlignment="1" applyFont="1" applyNumberFormat="1">
      <alignment readingOrder="0"/>
    </xf>
    <xf borderId="0" fillId="0" fontId="4" numFmtId="164" xfId="0" applyAlignment="1" applyFont="1" applyNumberFormat="1">
      <alignment horizontal="right"/>
    </xf>
    <xf borderId="0" fillId="0" fontId="6" numFmtId="164" xfId="0" applyAlignment="1" applyFont="1" applyNumberFormat="1">
      <alignment vertical="bottom"/>
    </xf>
    <xf borderId="0" fillId="0" fontId="3" numFmtId="165" xfId="0" applyAlignment="1" applyFont="1" applyNumberFormat="1">
      <alignment horizontal="right" readingOrder="0" vertical="bottom"/>
    </xf>
    <xf borderId="0" fillId="0" fontId="6" numFmtId="164" xfId="0" applyAlignment="1" applyFont="1" applyNumberFormat="1">
      <alignment readingOrder="0" vertical="bottom"/>
    </xf>
    <xf borderId="10" fillId="0" fontId="3" numFmtId="0" xfId="0" applyAlignment="1" applyBorder="1" applyFont="1">
      <alignment vertical="bottom"/>
    </xf>
    <xf borderId="6" fillId="0" fontId="3" numFmtId="166" xfId="0" applyAlignment="1" applyBorder="1" applyFont="1" applyNumberFormat="1">
      <alignment vertical="bottom"/>
    </xf>
    <xf borderId="0" fillId="0" fontId="17" numFmtId="0" xfId="0" applyAlignment="1" applyFont="1">
      <alignment readingOrder="0"/>
    </xf>
    <xf borderId="11" fillId="0" fontId="12" numFmtId="0" xfId="0" applyAlignment="1" applyBorder="1" applyFont="1">
      <alignment vertical="bottom"/>
    </xf>
    <xf borderId="11" fillId="0" fontId="12" numFmtId="14" xfId="0" applyAlignment="1" applyBorder="1" applyFont="1" applyNumberFormat="1">
      <alignment vertical="bottom"/>
    </xf>
    <xf borderId="11" fillId="0" fontId="3" numFmtId="166" xfId="0" applyAlignment="1" applyBorder="1" applyFont="1" applyNumberFormat="1">
      <alignment vertical="bottom"/>
    </xf>
    <xf borderId="1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vertical="bottom"/>
    </xf>
    <xf borderId="0" fillId="0" fontId="11" numFmtId="164" xfId="0" applyAlignment="1" applyFont="1" applyNumberFormat="1">
      <alignment vertical="bottom"/>
    </xf>
    <xf borderId="0" fillId="3" fontId="6" numFmtId="0" xfId="0" applyAlignment="1" applyFont="1">
      <alignment vertical="bottom"/>
    </xf>
    <xf borderId="10" fillId="0" fontId="6" numFmtId="0" xfId="0" applyAlignment="1" applyBorder="1" applyFont="1">
      <alignment shrinkToFit="0" vertical="bottom" wrapText="0"/>
    </xf>
    <xf borderId="1" fillId="3" fontId="6" numFmtId="0" xfId="0" applyAlignment="1" applyBorder="1" applyFont="1">
      <alignment readingOrder="0" shrinkToFit="0" vertical="bottom" wrapText="0"/>
    </xf>
    <xf borderId="1" fillId="0" fontId="3" numFmtId="0" xfId="0" applyAlignment="1" applyBorder="1" applyFont="1">
      <alignment readingOrder="0" shrinkToFit="0" vertical="bottom" wrapText="0"/>
    </xf>
    <xf borderId="2" fillId="0" fontId="12" numFmtId="0" xfId="0" applyAlignment="1" applyBorder="1" applyFont="1">
      <alignment readingOrder="0" vertical="bottom"/>
    </xf>
    <xf borderId="3" fillId="0" fontId="12" numFmtId="166" xfId="0" applyAlignment="1" applyBorder="1" applyFont="1" applyNumberFormat="1">
      <alignment horizontal="right" readingOrder="0" vertical="bottom"/>
    </xf>
    <xf borderId="5" fillId="0" fontId="12" numFmtId="166" xfId="0" applyAlignment="1" applyBorder="1" applyFont="1" applyNumberFormat="1">
      <alignment horizontal="right" readingOrder="0" vertical="bottom"/>
    </xf>
    <xf borderId="5" fillId="0" fontId="12" numFmtId="166" xfId="0" applyAlignment="1" applyBorder="1" applyFont="1" applyNumberFormat="1">
      <alignment readingOrder="0" vertical="bottom"/>
    </xf>
    <xf borderId="1" fillId="0" fontId="12" numFmtId="164" xfId="0" applyAlignment="1" applyBorder="1" applyFont="1" applyNumberFormat="1">
      <alignment readingOrder="0" vertical="bottom"/>
    </xf>
    <xf borderId="0" fillId="0" fontId="3" numFmtId="170" xfId="0" applyAlignment="1" applyFont="1" applyNumberFormat="1">
      <alignment horizontal="right" readingOrder="0" vertical="bottom"/>
    </xf>
    <xf borderId="0" fillId="0" fontId="6" numFmtId="0" xfId="0" applyAlignment="1" applyFont="1">
      <alignment vertical="bottom"/>
    </xf>
    <xf borderId="0" fillId="0" fontId="11" numFmtId="164" xfId="0" applyAlignment="1" applyFont="1" applyNumberFormat="1">
      <alignment vertical="bottom"/>
    </xf>
    <xf borderId="0" fillId="0" fontId="3" numFmtId="164" xfId="0" applyAlignment="1" applyFont="1" applyNumberFormat="1">
      <alignment vertical="bottom"/>
    </xf>
    <xf borderId="0" fillId="0" fontId="6" numFmtId="164" xfId="0" applyAlignment="1" applyFont="1" applyNumberFormat="1">
      <alignment horizontal="right" vertical="bottom"/>
    </xf>
    <xf borderId="0" fillId="0" fontId="3" numFmtId="164" xfId="0" applyAlignment="1" applyFont="1" applyNumberFormat="1">
      <alignment readingOrder="0" vertical="bottom"/>
    </xf>
    <xf borderId="0" fillId="0" fontId="3" numFmtId="164" xfId="0" applyAlignment="1" applyFont="1" applyNumberFormat="1">
      <alignment horizontal="right" vertical="bottom"/>
    </xf>
    <xf borderId="0" fillId="0" fontId="5" numFmtId="0" xfId="0" applyAlignment="1" applyFont="1">
      <alignment readingOrder="0"/>
    </xf>
    <xf borderId="0" fillId="0" fontId="4" numFmtId="164" xfId="0" applyAlignment="1" applyFont="1" applyNumberFormat="1">
      <alignment horizontal="left" readingOrder="0"/>
    </xf>
  </cellXfs>
  <cellStyles count="1">
    <cellStyle xfId="0" name="Normal" builtinId="0"/>
  </cellStyles>
  <dxfs count="2">
    <dxf>
      <font/>
      <fill>
        <patternFill patternType="solid">
          <fgColor rgb="FFFCE8B2"/>
          <bgColor rgb="FFFCE8B2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84" Type="http://schemas.openxmlformats.org/officeDocument/2006/relationships/worksheet" Target="worksheets/sheet82.xml"/><Relationship Id="rId83" Type="http://schemas.openxmlformats.org/officeDocument/2006/relationships/worksheet" Target="worksheets/sheet81.xml"/><Relationship Id="rId42" Type="http://schemas.openxmlformats.org/officeDocument/2006/relationships/worksheet" Target="worksheets/sheet40.xml"/><Relationship Id="rId86" Type="http://schemas.openxmlformats.org/officeDocument/2006/relationships/worksheet" Target="worksheets/sheet84.xml"/><Relationship Id="rId41" Type="http://schemas.openxmlformats.org/officeDocument/2006/relationships/worksheet" Target="worksheets/sheet39.xml"/><Relationship Id="rId85" Type="http://schemas.openxmlformats.org/officeDocument/2006/relationships/worksheet" Target="worksheets/sheet83.xml"/><Relationship Id="rId44" Type="http://schemas.openxmlformats.org/officeDocument/2006/relationships/worksheet" Target="worksheets/sheet42.xml"/><Relationship Id="rId88" Type="http://schemas.openxmlformats.org/officeDocument/2006/relationships/worksheet" Target="worksheets/sheet86.xml"/><Relationship Id="rId43" Type="http://schemas.openxmlformats.org/officeDocument/2006/relationships/worksheet" Target="worksheets/sheet41.xml"/><Relationship Id="rId87" Type="http://schemas.openxmlformats.org/officeDocument/2006/relationships/worksheet" Target="worksheets/sheet85.xml"/><Relationship Id="rId46" Type="http://schemas.openxmlformats.org/officeDocument/2006/relationships/worksheet" Target="worksheets/sheet44.xml"/><Relationship Id="rId45" Type="http://schemas.openxmlformats.org/officeDocument/2006/relationships/worksheet" Target="worksheets/sheet43.xml"/><Relationship Id="rId80" Type="http://schemas.openxmlformats.org/officeDocument/2006/relationships/worksheet" Target="worksheets/sheet78.xml"/><Relationship Id="rId82" Type="http://schemas.openxmlformats.org/officeDocument/2006/relationships/worksheet" Target="worksheets/sheet80.xml"/><Relationship Id="rId81" Type="http://schemas.openxmlformats.org/officeDocument/2006/relationships/worksheet" Target="worksheets/sheet79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48" Type="http://schemas.openxmlformats.org/officeDocument/2006/relationships/worksheet" Target="worksheets/sheet46.xml"/><Relationship Id="rId47" Type="http://schemas.openxmlformats.org/officeDocument/2006/relationships/worksheet" Target="worksheets/sheet45.xml"/><Relationship Id="rId49" Type="http://schemas.openxmlformats.org/officeDocument/2006/relationships/worksheet" Target="worksheets/sheet4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73" Type="http://schemas.openxmlformats.org/officeDocument/2006/relationships/worksheet" Target="worksheets/sheet71.xml"/><Relationship Id="rId72" Type="http://schemas.openxmlformats.org/officeDocument/2006/relationships/worksheet" Target="worksheets/sheet70.xml"/><Relationship Id="rId31" Type="http://schemas.openxmlformats.org/officeDocument/2006/relationships/worksheet" Target="worksheets/sheet29.xml"/><Relationship Id="rId75" Type="http://schemas.openxmlformats.org/officeDocument/2006/relationships/worksheet" Target="worksheets/sheet73.xml"/><Relationship Id="rId30" Type="http://schemas.openxmlformats.org/officeDocument/2006/relationships/worksheet" Target="worksheets/sheet28.xml"/><Relationship Id="rId74" Type="http://schemas.openxmlformats.org/officeDocument/2006/relationships/worksheet" Target="worksheets/sheet72.xml"/><Relationship Id="rId33" Type="http://schemas.openxmlformats.org/officeDocument/2006/relationships/worksheet" Target="worksheets/sheet31.xml"/><Relationship Id="rId77" Type="http://schemas.openxmlformats.org/officeDocument/2006/relationships/worksheet" Target="worksheets/sheet75.xml"/><Relationship Id="rId32" Type="http://schemas.openxmlformats.org/officeDocument/2006/relationships/worksheet" Target="worksheets/sheet30.xml"/><Relationship Id="rId76" Type="http://schemas.openxmlformats.org/officeDocument/2006/relationships/worksheet" Target="worksheets/sheet74.xml"/><Relationship Id="rId35" Type="http://schemas.openxmlformats.org/officeDocument/2006/relationships/worksheet" Target="worksheets/sheet33.xml"/><Relationship Id="rId79" Type="http://schemas.openxmlformats.org/officeDocument/2006/relationships/worksheet" Target="worksheets/sheet77.xml"/><Relationship Id="rId34" Type="http://schemas.openxmlformats.org/officeDocument/2006/relationships/worksheet" Target="worksheets/sheet32.xml"/><Relationship Id="rId78" Type="http://schemas.openxmlformats.org/officeDocument/2006/relationships/worksheet" Target="worksheets/sheet76.xml"/><Relationship Id="rId71" Type="http://schemas.openxmlformats.org/officeDocument/2006/relationships/worksheet" Target="worksheets/sheet69.xml"/><Relationship Id="rId70" Type="http://schemas.openxmlformats.org/officeDocument/2006/relationships/worksheet" Target="worksheets/sheet68.xml"/><Relationship Id="rId37" Type="http://schemas.openxmlformats.org/officeDocument/2006/relationships/worksheet" Target="worksheets/sheet35.xml"/><Relationship Id="rId36" Type="http://schemas.openxmlformats.org/officeDocument/2006/relationships/worksheet" Target="worksheets/sheet34.xml"/><Relationship Id="rId39" Type="http://schemas.openxmlformats.org/officeDocument/2006/relationships/worksheet" Target="worksheets/sheet37.xml"/><Relationship Id="rId38" Type="http://schemas.openxmlformats.org/officeDocument/2006/relationships/worksheet" Target="worksheets/sheet36.xml"/><Relationship Id="rId62" Type="http://schemas.openxmlformats.org/officeDocument/2006/relationships/worksheet" Target="worksheets/sheet60.xml"/><Relationship Id="rId61" Type="http://schemas.openxmlformats.org/officeDocument/2006/relationships/worksheet" Target="worksheets/sheet59.xml"/><Relationship Id="rId20" Type="http://schemas.openxmlformats.org/officeDocument/2006/relationships/worksheet" Target="worksheets/sheet18.xml"/><Relationship Id="rId64" Type="http://schemas.openxmlformats.org/officeDocument/2006/relationships/worksheet" Target="worksheets/sheet62.xml"/><Relationship Id="rId63" Type="http://schemas.openxmlformats.org/officeDocument/2006/relationships/worksheet" Target="worksheets/sheet61.xml"/><Relationship Id="rId22" Type="http://schemas.openxmlformats.org/officeDocument/2006/relationships/worksheet" Target="worksheets/sheet20.xml"/><Relationship Id="rId66" Type="http://schemas.openxmlformats.org/officeDocument/2006/relationships/worksheet" Target="worksheets/sheet64.xml"/><Relationship Id="rId21" Type="http://schemas.openxmlformats.org/officeDocument/2006/relationships/worksheet" Target="worksheets/sheet19.xml"/><Relationship Id="rId65" Type="http://schemas.openxmlformats.org/officeDocument/2006/relationships/worksheet" Target="worksheets/sheet63.xml"/><Relationship Id="rId24" Type="http://schemas.openxmlformats.org/officeDocument/2006/relationships/worksheet" Target="worksheets/sheet22.xml"/><Relationship Id="rId68" Type="http://schemas.openxmlformats.org/officeDocument/2006/relationships/worksheet" Target="worksheets/sheet66.xml"/><Relationship Id="rId23" Type="http://schemas.openxmlformats.org/officeDocument/2006/relationships/worksheet" Target="worksheets/sheet21.xml"/><Relationship Id="rId67" Type="http://schemas.openxmlformats.org/officeDocument/2006/relationships/worksheet" Target="worksheets/sheet65.xml"/><Relationship Id="rId60" Type="http://schemas.openxmlformats.org/officeDocument/2006/relationships/worksheet" Target="worksheets/sheet58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69" Type="http://schemas.openxmlformats.org/officeDocument/2006/relationships/worksheet" Target="worksheets/sheet67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29" Type="http://schemas.openxmlformats.org/officeDocument/2006/relationships/worksheet" Target="worksheets/sheet27.xml"/><Relationship Id="rId51" Type="http://schemas.openxmlformats.org/officeDocument/2006/relationships/worksheet" Target="worksheets/sheet49.xml"/><Relationship Id="rId50" Type="http://schemas.openxmlformats.org/officeDocument/2006/relationships/worksheet" Target="worksheets/sheet48.xml"/><Relationship Id="rId53" Type="http://schemas.openxmlformats.org/officeDocument/2006/relationships/worksheet" Target="worksheets/sheet51.xml"/><Relationship Id="rId52" Type="http://schemas.openxmlformats.org/officeDocument/2006/relationships/worksheet" Target="worksheets/sheet50.xml"/><Relationship Id="rId11" Type="http://schemas.openxmlformats.org/officeDocument/2006/relationships/worksheet" Target="worksheets/sheet9.xml"/><Relationship Id="rId55" Type="http://schemas.openxmlformats.org/officeDocument/2006/relationships/worksheet" Target="worksheets/sheet53.xml"/><Relationship Id="rId10" Type="http://schemas.openxmlformats.org/officeDocument/2006/relationships/worksheet" Target="worksheets/sheet8.xml"/><Relationship Id="rId54" Type="http://schemas.openxmlformats.org/officeDocument/2006/relationships/worksheet" Target="worksheets/sheet52.xml"/><Relationship Id="rId13" Type="http://schemas.openxmlformats.org/officeDocument/2006/relationships/worksheet" Target="worksheets/sheet11.xml"/><Relationship Id="rId57" Type="http://schemas.openxmlformats.org/officeDocument/2006/relationships/worksheet" Target="worksheets/sheet55.xml"/><Relationship Id="rId12" Type="http://schemas.openxmlformats.org/officeDocument/2006/relationships/worksheet" Target="worksheets/sheet10.xml"/><Relationship Id="rId56" Type="http://schemas.openxmlformats.org/officeDocument/2006/relationships/worksheet" Target="worksheets/sheet54.xml"/><Relationship Id="rId15" Type="http://schemas.openxmlformats.org/officeDocument/2006/relationships/worksheet" Target="worksheets/sheet13.xml"/><Relationship Id="rId59" Type="http://schemas.openxmlformats.org/officeDocument/2006/relationships/worksheet" Target="worksheets/sheet57.xml"/><Relationship Id="rId14" Type="http://schemas.openxmlformats.org/officeDocument/2006/relationships/worksheet" Target="worksheets/sheet12.xml"/><Relationship Id="rId58" Type="http://schemas.openxmlformats.org/officeDocument/2006/relationships/worksheet" Target="worksheets/sheet56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75"/>
  <cols>
    <col customWidth="1" min="1" max="1" width="18.57"/>
    <col customWidth="1" min="2" max="2" width="11.14"/>
    <col customWidth="1" min="3" max="3" width="9.57"/>
    <col customWidth="1" min="4" max="4" width="11.43"/>
    <col customWidth="1" min="5" max="5" width="10.86"/>
    <col customWidth="1" min="7" max="7" width="14.57"/>
    <col customWidth="1" min="8" max="8" width="11.43"/>
    <col customWidth="1" min="9" max="9" width="14.57"/>
    <col customWidth="1" min="10" max="10" width="10.29"/>
    <col customWidth="1" min="11" max="11" width="15.57"/>
    <col customWidth="1" min="12" max="12" width="9.0"/>
    <col customWidth="1" min="13" max="13" width="15.29"/>
    <col customWidth="1" min="14" max="14" width="9.71"/>
  </cols>
  <sheetData>
    <row r="1">
      <c r="A1" s="3" t="s">
        <v>1</v>
      </c>
      <c r="B1" s="3" t="s">
        <v>10</v>
      </c>
      <c r="C1" s="3" t="s">
        <v>11</v>
      </c>
      <c r="D1" s="3" t="s">
        <v>12</v>
      </c>
      <c r="E1" s="3" t="s">
        <v>13</v>
      </c>
      <c r="F1" s="5" t="s">
        <v>14</v>
      </c>
      <c r="G1" s="7" t="s">
        <v>16</v>
      </c>
      <c r="H1" s="9">
        <f>sum(B:B)</f>
        <v>99784.566</v>
      </c>
      <c r="I1" s="7" t="s">
        <v>37</v>
      </c>
      <c r="J1" s="9">
        <f>sum(C:C)</f>
        <v>-4338.29</v>
      </c>
      <c r="K1" s="7" t="s">
        <v>38</v>
      </c>
      <c r="L1" s="9">
        <f>sum(D:D)</f>
        <v>8829.72</v>
      </c>
      <c r="M1" s="7" t="s">
        <v>39</v>
      </c>
      <c r="N1" s="9">
        <f>sum(E:E)</f>
        <v>15444.86</v>
      </c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>
      <c r="A2" s="14" t="s">
        <v>15</v>
      </c>
      <c r="B2" s="9">
        <f t="shared" ref="B2:B151" si="1">INDIRECT(A2&amp;"!D12")</f>
        <v>1810.63</v>
      </c>
      <c r="C2" s="9">
        <f t="shared" ref="C2:C151" si="2">INDIRECT(A2&amp;"!D13")</f>
        <v>-8561.72</v>
      </c>
      <c r="D2" s="9">
        <f t="shared" ref="D2:D151" si="3">INDIRECT(A2&amp;"!D14")</f>
        <v>1342.66</v>
      </c>
      <c r="E2" s="9">
        <f t="shared" ref="E2:E151" si="4">INDIRECT(A2&amp;"!D15")</f>
        <v>10625</v>
      </c>
      <c r="F2" s="9">
        <f t="shared" ref="F2:F151" si="5">sum(B2:E2)</f>
        <v>5216.57</v>
      </c>
      <c r="G2" s="18"/>
      <c r="H2" s="9"/>
    </row>
    <row r="3">
      <c r="A3" s="20" t="s">
        <v>40</v>
      </c>
      <c r="B3" s="9">
        <f t="shared" si="1"/>
        <v>932.79</v>
      </c>
      <c r="C3" s="9">
        <f t="shared" si="2"/>
        <v>0</v>
      </c>
      <c r="D3" s="9">
        <f t="shared" si="3"/>
        <v>0</v>
      </c>
      <c r="E3" s="9">
        <f t="shared" si="4"/>
        <v>0</v>
      </c>
      <c r="F3" s="9">
        <f t="shared" si="5"/>
        <v>932.79</v>
      </c>
      <c r="G3" s="18"/>
      <c r="H3" s="9"/>
    </row>
    <row r="4">
      <c r="A4" s="14" t="s">
        <v>41</v>
      </c>
      <c r="B4" s="9">
        <f t="shared" si="1"/>
        <v>0</v>
      </c>
      <c r="C4" s="9">
        <f t="shared" si="2"/>
        <v>0</v>
      </c>
      <c r="D4" s="9">
        <f t="shared" si="3"/>
        <v>0</v>
      </c>
      <c r="E4" s="9">
        <f t="shared" si="4"/>
        <v>0</v>
      </c>
      <c r="F4" s="9">
        <f t="shared" si="5"/>
        <v>0</v>
      </c>
    </row>
    <row r="5">
      <c r="A5" s="14" t="s">
        <v>42</v>
      </c>
      <c r="B5" s="9">
        <f t="shared" si="1"/>
        <v>0</v>
      </c>
      <c r="C5" s="9">
        <f t="shared" si="2"/>
        <v>-292.56</v>
      </c>
      <c r="D5" s="9">
        <f t="shared" si="3"/>
        <v>0</v>
      </c>
      <c r="E5" s="9">
        <f t="shared" si="4"/>
        <v>0</v>
      </c>
      <c r="F5" s="9">
        <f t="shared" si="5"/>
        <v>-292.56</v>
      </c>
      <c r="G5" s="18"/>
      <c r="H5" s="9"/>
    </row>
    <row r="6">
      <c r="A6" s="14" t="s">
        <v>43</v>
      </c>
      <c r="B6" s="9">
        <f t="shared" si="1"/>
        <v>4516.64</v>
      </c>
      <c r="C6" s="9">
        <f t="shared" si="2"/>
        <v>0</v>
      </c>
      <c r="D6" s="9">
        <f t="shared" si="3"/>
        <v>0</v>
      </c>
      <c r="E6" s="9">
        <f t="shared" si="4"/>
        <v>0</v>
      </c>
      <c r="F6" s="9">
        <f t="shared" si="5"/>
        <v>4516.64</v>
      </c>
      <c r="G6" s="18"/>
      <c r="H6" s="9"/>
    </row>
    <row r="7">
      <c r="A7" s="14" t="s">
        <v>44</v>
      </c>
      <c r="B7" s="9">
        <f t="shared" si="1"/>
        <v>878.17</v>
      </c>
      <c r="C7" s="9">
        <f t="shared" si="2"/>
        <v>0</v>
      </c>
      <c r="D7" s="9">
        <f t="shared" si="3"/>
        <v>0</v>
      </c>
      <c r="E7" s="9">
        <f t="shared" si="4"/>
        <v>0</v>
      </c>
      <c r="F7" s="9">
        <f t="shared" si="5"/>
        <v>878.17</v>
      </c>
      <c r="G7" s="18"/>
      <c r="H7" s="9"/>
    </row>
    <row r="8">
      <c r="A8" s="14" t="s">
        <v>46</v>
      </c>
      <c r="B8" s="9">
        <f t="shared" si="1"/>
        <v>331.56</v>
      </c>
      <c r="C8" s="9">
        <f t="shared" si="2"/>
        <v>0</v>
      </c>
      <c r="D8" s="9">
        <f t="shared" si="3"/>
        <v>0</v>
      </c>
      <c r="E8" s="9">
        <f t="shared" si="4"/>
        <v>0</v>
      </c>
      <c r="F8" s="9">
        <f t="shared" si="5"/>
        <v>331.56</v>
      </c>
      <c r="G8" s="18"/>
      <c r="H8" s="9"/>
    </row>
    <row r="9">
      <c r="A9" s="14" t="s">
        <v>47</v>
      </c>
      <c r="B9" s="9">
        <f t="shared" si="1"/>
        <v>8661.17</v>
      </c>
      <c r="C9" s="9">
        <f t="shared" si="2"/>
        <v>224.42</v>
      </c>
      <c r="D9" s="9">
        <f t="shared" si="3"/>
        <v>-251.34</v>
      </c>
      <c r="E9" s="9">
        <f t="shared" si="4"/>
        <v>0</v>
      </c>
      <c r="F9" s="9">
        <f t="shared" si="5"/>
        <v>8634.25</v>
      </c>
      <c r="G9" s="18"/>
      <c r="H9" s="9"/>
    </row>
    <row r="10">
      <c r="A10" s="14" t="s">
        <v>48</v>
      </c>
      <c r="B10" s="9">
        <f t="shared" si="1"/>
        <v>0</v>
      </c>
      <c r="C10" s="9">
        <f t="shared" si="2"/>
        <v>0</v>
      </c>
      <c r="D10" s="9">
        <f t="shared" si="3"/>
        <v>0</v>
      </c>
      <c r="E10" s="9">
        <f t="shared" si="4"/>
        <v>1668.57</v>
      </c>
      <c r="F10" s="9">
        <f t="shared" si="5"/>
        <v>1668.57</v>
      </c>
      <c r="G10" s="18"/>
      <c r="H10" s="9"/>
    </row>
    <row r="11">
      <c r="A11" s="14" t="s">
        <v>50</v>
      </c>
      <c r="B11" s="9">
        <f t="shared" si="1"/>
        <v>507.84</v>
      </c>
      <c r="C11" s="9">
        <f t="shared" si="2"/>
        <v>0</v>
      </c>
      <c r="D11" s="9">
        <f t="shared" si="3"/>
        <v>0</v>
      </c>
      <c r="E11" s="9">
        <f t="shared" si="4"/>
        <v>0</v>
      </c>
      <c r="F11" s="9">
        <f t="shared" si="5"/>
        <v>507.84</v>
      </c>
      <c r="G11" s="18"/>
      <c r="H11" s="9"/>
    </row>
    <row r="12">
      <c r="A12" s="14" t="s">
        <v>51</v>
      </c>
      <c r="B12" s="9">
        <f t="shared" si="1"/>
        <v>3082.088</v>
      </c>
      <c r="C12" s="9">
        <f t="shared" si="2"/>
        <v>0</v>
      </c>
      <c r="D12" s="9">
        <f t="shared" si="3"/>
        <v>0</v>
      </c>
      <c r="E12" s="9">
        <f t="shared" si="4"/>
        <v>0</v>
      </c>
      <c r="F12" s="9">
        <f t="shared" si="5"/>
        <v>3082.088</v>
      </c>
      <c r="G12" s="18"/>
      <c r="H12" s="9"/>
    </row>
    <row r="13">
      <c r="A13" s="14" t="s">
        <v>52</v>
      </c>
      <c r="B13" s="9">
        <f t="shared" si="1"/>
        <v>2540.42</v>
      </c>
      <c r="C13" s="9">
        <f t="shared" si="2"/>
        <v>0</v>
      </c>
      <c r="D13" s="9">
        <f t="shared" si="3"/>
        <v>0</v>
      </c>
      <c r="E13" s="9">
        <f t="shared" si="4"/>
        <v>0</v>
      </c>
      <c r="F13" s="9">
        <f t="shared" si="5"/>
        <v>2540.42</v>
      </c>
      <c r="G13" s="18"/>
      <c r="H13" s="9"/>
    </row>
    <row r="14">
      <c r="A14" s="14" t="s">
        <v>53</v>
      </c>
      <c r="B14" s="9">
        <f t="shared" si="1"/>
        <v>1338.62</v>
      </c>
      <c r="C14" s="9">
        <f t="shared" si="2"/>
        <v>0</v>
      </c>
      <c r="D14" s="9">
        <f t="shared" si="3"/>
        <v>0</v>
      </c>
      <c r="E14" s="9">
        <f t="shared" si="4"/>
        <v>0</v>
      </c>
      <c r="F14" s="9">
        <f t="shared" si="5"/>
        <v>1338.62</v>
      </c>
      <c r="G14" s="18"/>
      <c r="H14" s="9"/>
    </row>
    <row r="15">
      <c r="A15" s="14" t="s">
        <v>54</v>
      </c>
      <c r="B15" s="9">
        <f t="shared" si="1"/>
        <v>2624.64</v>
      </c>
      <c r="C15" s="9">
        <f t="shared" si="2"/>
        <v>0</v>
      </c>
      <c r="D15" s="9">
        <f t="shared" si="3"/>
        <v>0</v>
      </c>
      <c r="E15" s="9">
        <f t="shared" si="4"/>
        <v>0</v>
      </c>
      <c r="F15" s="9">
        <f t="shared" si="5"/>
        <v>2624.64</v>
      </c>
      <c r="G15" s="18"/>
      <c r="H15" s="9"/>
    </row>
    <row r="16">
      <c r="A16" s="14" t="s">
        <v>55</v>
      </c>
      <c r="B16" s="9">
        <f t="shared" si="1"/>
        <v>0</v>
      </c>
      <c r="C16" s="9">
        <f t="shared" si="2"/>
        <v>0</v>
      </c>
      <c r="D16" s="9">
        <f t="shared" si="3"/>
        <v>0</v>
      </c>
      <c r="E16" s="9">
        <f t="shared" si="4"/>
        <v>0</v>
      </c>
      <c r="F16" s="9">
        <f t="shared" si="5"/>
        <v>0</v>
      </c>
      <c r="G16" s="18"/>
      <c r="H16" s="9"/>
    </row>
    <row r="17">
      <c r="A17" s="14" t="s">
        <v>56</v>
      </c>
      <c r="B17" s="9">
        <f t="shared" si="1"/>
        <v>541.1</v>
      </c>
      <c r="C17" s="9">
        <f t="shared" si="2"/>
        <v>0</v>
      </c>
      <c r="D17" s="9">
        <f t="shared" si="3"/>
        <v>0</v>
      </c>
      <c r="E17" s="9">
        <f t="shared" si="4"/>
        <v>0</v>
      </c>
      <c r="F17" s="9">
        <f t="shared" si="5"/>
        <v>541.1</v>
      </c>
      <c r="G17" s="18"/>
      <c r="H17" s="9"/>
    </row>
    <row r="18">
      <c r="A18" s="14" t="s">
        <v>57</v>
      </c>
      <c r="B18" s="9">
        <f t="shared" si="1"/>
        <v>1954.392</v>
      </c>
      <c r="C18" s="9">
        <f t="shared" si="2"/>
        <v>0</v>
      </c>
      <c r="D18" s="9">
        <f t="shared" si="3"/>
        <v>0</v>
      </c>
      <c r="E18" s="9">
        <f t="shared" si="4"/>
        <v>0</v>
      </c>
      <c r="F18" s="9">
        <f t="shared" si="5"/>
        <v>1954.392</v>
      </c>
      <c r="G18" s="18"/>
      <c r="H18" s="9"/>
    </row>
    <row r="19">
      <c r="A19" s="14" t="s">
        <v>60</v>
      </c>
      <c r="B19" s="9">
        <f t="shared" si="1"/>
        <v>-32.74</v>
      </c>
      <c r="C19" s="9">
        <f t="shared" si="2"/>
        <v>0</v>
      </c>
      <c r="D19" s="9">
        <f t="shared" si="3"/>
        <v>0</v>
      </c>
      <c r="E19" s="9">
        <f t="shared" si="4"/>
        <v>0</v>
      </c>
      <c r="F19" s="9">
        <f t="shared" si="5"/>
        <v>-32.74</v>
      </c>
      <c r="G19" s="18"/>
      <c r="H19" s="9"/>
    </row>
    <row r="20">
      <c r="A20" s="14" t="s">
        <v>61</v>
      </c>
      <c r="B20" s="9">
        <f t="shared" si="1"/>
        <v>2013.8</v>
      </c>
      <c r="C20" s="9">
        <f t="shared" si="2"/>
        <v>0</v>
      </c>
      <c r="D20" s="9">
        <f t="shared" si="3"/>
        <v>0</v>
      </c>
      <c r="E20" s="9">
        <f t="shared" si="4"/>
        <v>0</v>
      </c>
      <c r="F20" s="9">
        <f t="shared" si="5"/>
        <v>2013.8</v>
      </c>
      <c r="G20" s="18"/>
      <c r="H20" s="9"/>
    </row>
    <row r="21">
      <c r="A21" s="14" t="s">
        <v>62</v>
      </c>
      <c r="B21" s="9">
        <f t="shared" si="1"/>
        <v>2622.95</v>
      </c>
      <c r="C21" s="9">
        <f t="shared" si="2"/>
        <v>0</v>
      </c>
      <c r="D21" s="9">
        <f t="shared" si="3"/>
        <v>0</v>
      </c>
      <c r="E21" s="9">
        <f t="shared" si="4"/>
        <v>0</v>
      </c>
      <c r="F21" s="9">
        <f t="shared" si="5"/>
        <v>2622.95</v>
      </c>
      <c r="G21" s="18"/>
      <c r="H21" s="9"/>
    </row>
    <row r="22">
      <c r="A22" s="14" t="s">
        <v>63</v>
      </c>
      <c r="B22" s="9">
        <f t="shared" si="1"/>
        <v>1209.66</v>
      </c>
      <c r="C22" s="9">
        <f t="shared" si="2"/>
        <v>0</v>
      </c>
      <c r="D22" s="9">
        <f t="shared" si="3"/>
        <v>0</v>
      </c>
      <c r="E22" s="9">
        <f t="shared" si="4"/>
        <v>0</v>
      </c>
      <c r="F22" s="9">
        <f t="shared" si="5"/>
        <v>1209.66</v>
      </c>
      <c r="G22" s="18"/>
      <c r="H22" s="9"/>
    </row>
    <row r="23">
      <c r="A23" s="14" t="s">
        <v>64</v>
      </c>
      <c r="B23" s="9">
        <f t="shared" si="1"/>
        <v>2554.048</v>
      </c>
      <c r="C23" s="9">
        <f t="shared" si="2"/>
        <v>0</v>
      </c>
      <c r="D23" s="9">
        <f t="shared" si="3"/>
        <v>0</v>
      </c>
      <c r="E23" s="9">
        <f t="shared" si="4"/>
        <v>0</v>
      </c>
      <c r="F23" s="9">
        <f t="shared" si="5"/>
        <v>2554.048</v>
      </c>
      <c r="G23" s="18"/>
      <c r="H23" s="9"/>
    </row>
    <row r="24">
      <c r="A24" s="14" t="s">
        <v>65</v>
      </c>
      <c r="B24" s="9">
        <f t="shared" si="1"/>
        <v>621.11</v>
      </c>
      <c r="C24" s="9">
        <f t="shared" si="2"/>
        <v>0</v>
      </c>
      <c r="D24" s="9">
        <f t="shared" si="3"/>
        <v>0</v>
      </c>
      <c r="E24" s="9">
        <f t="shared" si="4"/>
        <v>0</v>
      </c>
      <c r="F24" s="9">
        <f t="shared" si="5"/>
        <v>621.11</v>
      </c>
      <c r="G24" s="18"/>
      <c r="H24" s="9"/>
    </row>
    <row r="25">
      <c r="A25" s="14" t="s">
        <v>66</v>
      </c>
      <c r="B25" s="9">
        <f t="shared" si="1"/>
        <v>522.81</v>
      </c>
      <c r="C25" s="9">
        <f t="shared" si="2"/>
        <v>0</v>
      </c>
      <c r="D25" s="9">
        <f t="shared" si="3"/>
        <v>0</v>
      </c>
      <c r="E25" s="9">
        <f t="shared" si="4"/>
        <v>0</v>
      </c>
      <c r="F25" s="9">
        <f t="shared" si="5"/>
        <v>522.81</v>
      </c>
      <c r="G25" s="18"/>
      <c r="H25" s="9"/>
    </row>
    <row r="26">
      <c r="A26" s="14" t="s">
        <v>67</v>
      </c>
      <c r="B26" s="9">
        <f t="shared" si="1"/>
        <v>829.44</v>
      </c>
      <c r="C26" s="9">
        <f t="shared" si="2"/>
        <v>0</v>
      </c>
      <c r="D26" s="9">
        <f t="shared" si="3"/>
        <v>0</v>
      </c>
      <c r="E26" s="9">
        <f t="shared" si="4"/>
        <v>0</v>
      </c>
      <c r="F26" s="9">
        <f t="shared" si="5"/>
        <v>829.44</v>
      </c>
      <c r="G26" s="18"/>
      <c r="H26" s="9"/>
    </row>
    <row r="27">
      <c r="A27" s="14" t="s">
        <v>68</v>
      </c>
      <c r="B27" s="9">
        <f t="shared" si="1"/>
        <v>3747.2</v>
      </c>
      <c r="C27" s="9">
        <f t="shared" si="2"/>
        <v>0</v>
      </c>
      <c r="D27" s="9">
        <f t="shared" si="3"/>
        <v>0</v>
      </c>
      <c r="E27" s="9">
        <f t="shared" si="4"/>
        <v>0</v>
      </c>
      <c r="F27" s="9">
        <f t="shared" si="5"/>
        <v>3747.2</v>
      </c>
      <c r="G27" s="18"/>
      <c r="H27" s="9"/>
    </row>
    <row r="28">
      <c r="A28" s="14" t="s">
        <v>69</v>
      </c>
      <c r="B28" s="9">
        <f t="shared" si="1"/>
        <v>2007.01</v>
      </c>
      <c r="C28" s="9">
        <f t="shared" si="2"/>
        <v>0</v>
      </c>
      <c r="D28" s="9">
        <f t="shared" si="3"/>
        <v>0</v>
      </c>
      <c r="E28" s="9">
        <f t="shared" si="4"/>
        <v>0</v>
      </c>
      <c r="F28" s="9">
        <f t="shared" si="5"/>
        <v>2007.01</v>
      </c>
      <c r="G28" s="18"/>
      <c r="H28" s="9"/>
    </row>
    <row r="29">
      <c r="A29" s="14" t="s">
        <v>71</v>
      </c>
      <c r="B29" s="9">
        <f t="shared" si="1"/>
        <v>151.17</v>
      </c>
      <c r="C29" s="9">
        <f t="shared" si="2"/>
        <v>0</v>
      </c>
      <c r="D29" s="9">
        <f t="shared" si="3"/>
        <v>0</v>
      </c>
      <c r="E29" s="9">
        <f t="shared" si="4"/>
        <v>0</v>
      </c>
      <c r="F29" s="9">
        <f t="shared" si="5"/>
        <v>151.17</v>
      </c>
      <c r="G29" s="18"/>
      <c r="H29" s="9"/>
    </row>
    <row r="30">
      <c r="A30" s="14" t="s">
        <v>70</v>
      </c>
      <c r="B30" s="9">
        <f t="shared" si="1"/>
        <v>873.32</v>
      </c>
      <c r="C30" s="9">
        <f t="shared" si="2"/>
        <v>0</v>
      </c>
      <c r="D30" s="9">
        <f t="shared" si="3"/>
        <v>0</v>
      </c>
      <c r="E30" s="9">
        <f t="shared" si="4"/>
        <v>0</v>
      </c>
      <c r="F30" s="9">
        <f t="shared" si="5"/>
        <v>873.32</v>
      </c>
    </row>
    <row r="31">
      <c r="A31" s="14" t="s">
        <v>72</v>
      </c>
      <c r="B31" s="9">
        <f t="shared" si="1"/>
        <v>2114.5</v>
      </c>
      <c r="C31" s="9">
        <f t="shared" si="2"/>
        <v>0</v>
      </c>
      <c r="D31" s="9">
        <f t="shared" si="3"/>
        <v>0</v>
      </c>
      <c r="E31" s="9">
        <f t="shared" si="4"/>
        <v>0</v>
      </c>
      <c r="F31" s="9">
        <f t="shared" si="5"/>
        <v>2114.5</v>
      </c>
      <c r="G31" s="18"/>
      <c r="H31" s="9"/>
    </row>
    <row r="32">
      <c r="A32" s="14" t="s">
        <v>73</v>
      </c>
      <c r="B32" s="9">
        <f t="shared" si="1"/>
        <v>3110</v>
      </c>
      <c r="C32" s="9">
        <f t="shared" si="2"/>
        <v>0</v>
      </c>
      <c r="D32" s="9">
        <f t="shared" si="3"/>
        <v>0</v>
      </c>
      <c r="E32" s="9">
        <f t="shared" si="4"/>
        <v>0</v>
      </c>
      <c r="F32" s="9">
        <f t="shared" si="5"/>
        <v>3110</v>
      </c>
      <c r="G32" s="18"/>
      <c r="H32" s="9"/>
    </row>
    <row r="33">
      <c r="A33" s="14" t="s">
        <v>81</v>
      </c>
      <c r="B33" s="9">
        <f t="shared" si="1"/>
        <v>0</v>
      </c>
      <c r="C33" s="9">
        <f t="shared" si="2"/>
        <v>0</v>
      </c>
      <c r="D33" s="9">
        <f t="shared" si="3"/>
        <v>0</v>
      </c>
      <c r="E33" s="9">
        <f t="shared" si="4"/>
        <v>117.98</v>
      </c>
      <c r="F33" s="9">
        <f t="shared" si="5"/>
        <v>117.98</v>
      </c>
      <c r="G33" s="18"/>
      <c r="H33" s="9"/>
    </row>
    <row r="34">
      <c r="A34" s="14" t="s">
        <v>74</v>
      </c>
      <c r="B34" s="9">
        <f t="shared" si="1"/>
        <v>916.25</v>
      </c>
      <c r="C34" s="9">
        <f t="shared" si="2"/>
        <v>0</v>
      </c>
      <c r="D34" s="9">
        <f t="shared" si="3"/>
        <v>0</v>
      </c>
      <c r="E34" s="9">
        <f t="shared" si="4"/>
        <v>0</v>
      </c>
      <c r="F34" s="9">
        <f t="shared" si="5"/>
        <v>916.25</v>
      </c>
      <c r="G34" s="18"/>
      <c r="H34" s="9"/>
    </row>
    <row r="35">
      <c r="A35" s="14" t="s">
        <v>75</v>
      </c>
      <c r="B35" s="9">
        <f t="shared" si="1"/>
        <v>834.48</v>
      </c>
      <c r="C35" s="9">
        <f t="shared" si="2"/>
        <v>0</v>
      </c>
      <c r="D35" s="9">
        <f t="shared" si="3"/>
        <v>0</v>
      </c>
      <c r="E35" s="9">
        <f t="shared" si="4"/>
        <v>0</v>
      </c>
      <c r="F35" s="9">
        <f t="shared" si="5"/>
        <v>834.48</v>
      </c>
      <c r="G35" s="18"/>
      <c r="H35" s="9"/>
    </row>
    <row r="36">
      <c r="A36" s="14" t="s">
        <v>76</v>
      </c>
      <c r="B36" s="9">
        <f t="shared" si="1"/>
        <v>271.056</v>
      </c>
      <c r="C36" s="9">
        <f t="shared" si="2"/>
        <v>0</v>
      </c>
      <c r="D36" s="9">
        <f t="shared" si="3"/>
        <v>0</v>
      </c>
      <c r="E36" s="9">
        <f t="shared" si="4"/>
        <v>0</v>
      </c>
      <c r="F36" s="9">
        <f t="shared" si="5"/>
        <v>271.056</v>
      </c>
      <c r="G36" s="18"/>
      <c r="H36" s="9"/>
    </row>
    <row r="37">
      <c r="A37" s="14" t="s">
        <v>77</v>
      </c>
      <c r="B37" s="9">
        <f t="shared" si="1"/>
        <v>576.37</v>
      </c>
      <c r="C37" s="9">
        <f t="shared" si="2"/>
        <v>0</v>
      </c>
      <c r="D37" s="9">
        <f t="shared" si="3"/>
        <v>0</v>
      </c>
      <c r="E37" s="9">
        <f t="shared" si="4"/>
        <v>0</v>
      </c>
      <c r="F37" s="9">
        <f t="shared" si="5"/>
        <v>576.37</v>
      </c>
      <c r="G37" s="18"/>
      <c r="H37" s="9"/>
    </row>
    <row r="38">
      <c r="A38" s="14" t="s">
        <v>78</v>
      </c>
      <c r="B38" s="9">
        <f t="shared" si="1"/>
        <v>1277.1</v>
      </c>
      <c r="C38" s="9">
        <f t="shared" si="2"/>
        <v>0</v>
      </c>
      <c r="D38" s="9">
        <f t="shared" si="3"/>
        <v>0</v>
      </c>
      <c r="E38" s="9">
        <f t="shared" si="4"/>
        <v>0</v>
      </c>
      <c r="F38" s="9">
        <f t="shared" si="5"/>
        <v>1277.1</v>
      </c>
      <c r="G38" s="18"/>
      <c r="H38" s="9"/>
    </row>
    <row r="39">
      <c r="A39" s="14" t="s">
        <v>79</v>
      </c>
      <c r="B39" s="9">
        <f t="shared" si="1"/>
        <v>795.43</v>
      </c>
      <c r="C39" s="9">
        <f t="shared" si="2"/>
        <v>0</v>
      </c>
      <c r="D39" s="9">
        <f t="shared" si="3"/>
        <v>0</v>
      </c>
      <c r="E39" s="9">
        <f t="shared" si="4"/>
        <v>0</v>
      </c>
      <c r="F39" s="9">
        <f t="shared" si="5"/>
        <v>795.43</v>
      </c>
      <c r="G39" s="18"/>
      <c r="H39" s="9"/>
    </row>
    <row r="40">
      <c r="A40" s="14" t="s">
        <v>80</v>
      </c>
      <c r="B40" s="9">
        <f t="shared" si="1"/>
        <v>382.75</v>
      </c>
      <c r="C40" s="9">
        <f t="shared" si="2"/>
        <v>0</v>
      </c>
      <c r="D40" s="9">
        <f t="shared" si="3"/>
        <v>0</v>
      </c>
      <c r="E40" s="9">
        <f t="shared" si="4"/>
        <v>0</v>
      </c>
      <c r="F40" s="9">
        <f t="shared" si="5"/>
        <v>382.75</v>
      </c>
      <c r="G40" s="18"/>
      <c r="H40" s="9"/>
    </row>
    <row r="41">
      <c r="A41" s="14" t="s">
        <v>82</v>
      </c>
      <c r="B41" s="9">
        <f t="shared" si="1"/>
        <v>1450.33</v>
      </c>
      <c r="C41" s="9">
        <f t="shared" si="2"/>
        <v>0</v>
      </c>
      <c r="D41" s="9">
        <f t="shared" si="3"/>
        <v>0</v>
      </c>
      <c r="E41" s="9">
        <f t="shared" si="4"/>
        <v>0</v>
      </c>
      <c r="F41" s="9">
        <f t="shared" si="5"/>
        <v>1450.33</v>
      </c>
      <c r="G41" s="18"/>
      <c r="H41" s="9"/>
    </row>
    <row r="42">
      <c r="A42" s="14" t="s">
        <v>83</v>
      </c>
      <c r="B42" s="9">
        <f t="shared" si="1"/>
        <v>956.38</v>
      </c>
      <c r="C42" s="9">
        <f t="shared" si="2"/>
        <v>0</v>
      </c>
      <c r="D42" s="9">
        <f t="shared" si="3"/>
        <v>0</v>
      </c>
      <c r="E42" s="9">
        <f t="shared" si="4"/>
        <v>0</v>
      </c>
      <c r="F42" s="9">
        <f t="shared" si="5"/>
        <v>956.38</v>
      </c>
      <c r="G42" s="18"/>
      <c r="H42" s="9"/>
    </row>
    <row r="43">
      <c r="A43" s="14" t="s">
        <v>84</v>
      </c>
      <c r="B43" s="9">
        <f t="shared" si="1"/>
        <v>2216.912</v>
      </c>
      <c r="C43" s="9">
        <f t="shared" si="2"/>
        <v>0</v>
      </c>
      <c r="D43" s="9">
        <f t="shared" si="3"/>
        <v>0</v>
      </c>
      <c r="E43" s="9">
        <f t="shared" si="4"/>
        <v>0</v>
      </c>
      <c r="F43" s="9">
        <f t="shared" si="5"/>
        <v>2216.912</v>
      </c>
      <c r="G43" s="18"/>
      <c r="H43" s="9"/>
    </row>
    <row r="44">
      <c r="A44" s="14" t="s">
        <v>85</v>
      </c>
      <c r="B44" s="9">
        <f t="shared" si="1"/>
        <v>302.26</v>
      </c>
      <c r="C44" s="9">
        <f t="shared" si="2"/>
        <v>0</v>
      </c>
      <c r="D44" s="9">
        <f t="shared" si="3"/>
        <v>0</v>
      </c>
      <c r="E44" s="9">
        <f t="shared" si="4"/>
        <v>0</v>
      </c>
      <c r="F44" s="9">
        <f t="shared" si="5"/>
        <v>302.26</v>
      </c>
      <c r="G44" s="18"/>
      <c r="H44" s="9"/>
    </row>
    <row r="45">
      <c r="A45" s="14" t="s">
        <v>86</v>
      </c>
      <c r="B45" s="9">
        <f t="shared" si="1"/>
        <v>666.76</v>
      </c>
      <c r="C45" s="9">
        <f t="shared" si="2"/>
        <v>0</v>
      </c>
      <c r="D45" s="9">
        <f t="shared" si="3"/>
        <v>0</v>
      </c>
      <c r="E45" s="9">
        <f t="shared" si="4"/>
        <v>0</v>
      </c>
      <c r="F45" s="9">
        <f t="shared" si="5"/>
        <v>666.76</v>
      </c>
      <c r="G45" s="18"/>
      <c r="H45" s="9"/>
    </row>
    <row r="46">
      <c r="A46" s="14" t="s">
        <v>87</v>
      </c>
      <c r="B46" s="9">
        <f t="shared" si="1"/>
        <v>601.78</v>
      </c>
      <c r="C46" s="9">
        <f t="shared" si="2"/>
        <v>0</v>
      </c>
      <c r="D46" s="9">
        <f t="shared" si="3"/>
        <v>0</v>
      </c>
      <c r="E46" s="9">
        <f t="shared" si="4"/>
        <v>0</v>
      </c>
      <c r="F46" s="9">
        <f t="shared" si="5"/>
        <v>601.78</v>
      </c>
      <c r="G46" s="18"/>
      <c r="H46" s="9"/>
    </row>
    <row r="47">
      <c r="A47" s="14" t="s">
        <v>88</v>
      </c>
      <c r="B47" s="9">
        <f t="shared" si="1"/>
        <v>2575.85</v>
      </c>
      <c r="C47" s="9">
        <f t="shared" si="2"/>
        <v>0</v>
      </c>
      <c r="D47" s="9">
        <f t="shared" si="3"/>
        <v>0</v>
      </c>
      <c r="E47" s="9">
        <f t="shared" si="4"/>
        <v>0</v>
      </c>
      <c r="F47" s="9">
        <f t="shared" si="5"/>
        <v>2575.85</v>
      </c>
      <c r="G47" s="18"/>
      <c r="H47" s="9"/>
    </row>
    <row r="48">
      <c r="A48" s="14" t="s">
        <v>89</v>
      </c>
      <c r="B48" s="9">
        <f t="shared" si="1"/>
        <v>524.54</v>
      </c>
      <c r="C48" s="9">
        <f t="shared" si="2"/>
        <v>0</v>
      </c>
      <c r="D48" s="9">
        <f t="shared" si="3"/>
        <v>1109.17</v>
      </c>
      <c r="E48" s="9">
        <f t="shared" si="4"/>
        <v>2144</v>
      </c>
      <c r="F48" s="9">
        <f t="shared" si="5"/>
        <v>3777.71</v>
      </c>
      <c r="G48" s="18"/>
      <c r="H48" s="9"/>
    </row>
    <row r="49">
      <c r="A49" s="14" t="s">
        <v>90</v>
      </c>
      <c r="B49" s="9">
        <f t="shared" si="1"/>
        <v>1721.89</v>
      </c>
      <c r="C49" s="9">
        <f t="shared" si="2"/>
        <v>0</v>
      </c>
      <c r="D49" s="9">
        <f t="shared" si="3"/>
        <v>0</v>
      </c>
      <c r="E49" s="9">
        <f t="shared" si="4"/>
        <v>0</v>
      </c>
      <c r="F49" s="9">
        <f t="shared" si="5"/>
        <v>1721.89</v>
      </c>
      <c r="G49" s="18"/>
      <c r="H49" s="9"/>
    </row>
    <row r="50">
      <c r="A50" s="14" t="s">
        <v>91</v>
      </c>
      <c r="B50" s="9">
        <f t="shared" si="1"/>
        <v>1839.2</v>
      </c>
      <c r="C50" s="9">
        <f t="shared" si="2"/>
        <v>0</v>
      </c>
      <c r="D50" s="9">
        <f t="shared" si="3"/>
        <v>150</v>
      </c>
      <c r="E50" s="9">
        <f t="shared" si="4"/>
        <v>338.92</v>
      </c>
      <c r="F50" s="9">
        <f t="shared" si="5"/>
        <v>2328.12</v>
      </c>
      <c r="G50" s="18"/>
      <c r="H50" s="9"/>
    </row>
    <row r="51">
      <c r="A51" s="14" t="s">
        <v>92</v>
      </c>
      <c r="B51" s="9">
        <f t="shared" si="1"/>
        <v>15</v>
      </c>
      <c r="C51" s="9">
        <f t="shared" si="2"/>
        <v>0</v>
      </c>
      <c r="D51" s="9">
        <f t="shared" si="3"/>
        <v>0</v>
      </c>
      <c r="E51" s="9">
        <f t="shared" si="4"/>
        <v>0</v>
      </c>
      <c r="F51" s="9">
        <f t="shared" si="5"/>
        <v>15</v>
      </c>
      <c r="G51" s="18"/>
      <c r="H51" s="9"/>
    </row>
    <row r="52">
      <c r="A52" s="14" t="s">
        <v>93</v>
      </c>
      <c r="B52" s="9">
        <f t="shared" si="1"/>
        <v>732.08</v>
      </c>
      <c r="C52" s="9">
        <f t="shared" si="2"/>
        <v>0</v>
      </c>
      <c r="D52" s="9">
        <f t="shared" si="3"/>
        <v>0</v>
      </c>
      <c r="E52" s="9">
        <f t="shared" si="4"/>
        <v>0</v>
      </c>
      <c r="F52" s="9">
        <f t="shared" si="5"/>
        <v>732.08</v>
      </c>
      <c r="G52" s="18"/>
      <c r="H52" s="9"/>
    </row>
    <row r="53">
      <c r="A53" s="14" t="s">
        <v>94</v>
      </c>
      <c r="B53" s="9">
        <f t="shared" si="1"/>
        <v>1236.61</v>
      </c>
      <c r="C53" s="9">
        <f t="shared" si="2"/>
        <v>0</v>
      </c>
      <c r="D53" s="9">
        <f t="shared" si="3"/>
        <v>0</v>
      </c>
      <c r="E53" s="9">
        <f t="shared" si="4"/>
        <v>0</v>
      </c>
      <c r="F53" s="9">
        <f t="shared" si="5"/>
        <v>1236.61</v>
      </c>
      <c r="G53" s="18"/>
      <c r="H53" s="9"/>
    </row>
    <row r="54">
      <c r="A54" s="14" t="s">
        <v>95</v>
      </c>
      <c r="B54" s="9">
        <f t="shared" si="1"/>
        <v>3099.24</v>
      </c>
      <c r="C54" s="9">
        <f t="shared" si="2"/>
        <v>0</v>
      </c>
      <c r="D54" s="9">
        <f t="shared" si="3"/>
        <v>0</v>
      </c>
      <c r="E54" s="9">
        <f t="shared" si="4"/>
        <v>0</v>
      </c>
      <c r="F54" s="9">
        <f t="shared" si="5"/>
        <v>3099.24</v>
      </c>
      <c r="G54" s="18"/>
      <c r="H54" s="9"/>
    </row>
    <row r="55">
      <c r="A55" s="14" t="s">
        <v>96</v>
      </c>
      <c r="B55" s="9">
        <f t="shared" si="1"/>
        <v>1618.63</v>
      </c>
      <c r="C55" s="9">
        <f t="shared" si="2"/>
        <v>0</v>
      </c>
      <c r="D55" s="9">
        <f t="shared" si="3"/>
        <v>0</v>
      </c>
      <c r="E55" s="9">
        <f t="shared" si="4"/>
        <v>0</v>
      </c>
      <c r="F55" s="9">
        <f t="shared" si="5"/>
        <v>1618.63</v>
      </c>
      <c r="G55" s="18"/>
      <c r="H55" s="9"/>
    </row>
    <row r="56">
      <c r="A56" s="14" t="s">
        <v>97</v>
      </c>
      <c r="B56" s="9">
        <f t="shared" si="1"/>
        <v>640.32</v>
      </c>
      <c r="C56" s="9">
        <f t="shared" si="2"/>
        <v>0</v>
      </c>
      <c r="D56" s="9">
        <f t="shared" si="3"/>
        <v>0</v>
      </c>
      <c r="E56" s="9">
        <f t="shared" si="4"/>
        <v>0</v>
      </c>
      <c r="F56" s="9">
        <f t="shared" si="5"/>
        <v>640.32</v>
      </c>
      <c r="G56" s="18"/>
      <c r="H56" s="9"/>
    </row>
    <row r="57">
      <c r="A57" s="14" t="s">
        <v>98</v>
      </c>
      <c r="B57" s="9">
        <f t="shared" si="1"/>
        <v>1130.89</v>
      </c>
      <c r="C57" s="9">
        <f t="shared" si="2"/>
        <v>0</v>
      </c>
      <c r="D57" s="9">
        <f t="shared" si="3"/>
        <v>0</v>
      </c>
      <c r="E57" s="9">
        <f t="shared" si="4"/>
        <v>0</v>
      </c>
      <c r="F57" s="9">
        <f t="shared" si="5"/>
        <v>1130.89</v>
      </c>
      <c r="G57" s="18"/>
      <c r="H57" s="9"/>
    </row>
    <row r="58">
      <c r="A58" s="14" t="s">
        <v>99</v>
      </c>
      <c r="B58" s="9">
        <f t="shared" si="1"/>
        <v>0</v>
      </c>
      <c r="C58" s="9">
        <f t="shared" si="2"/>
        <v>0</v>
      </c>
      <c r="D58" s="9">
        <f t="shared" si="3"/>
        <v>0</v>
      </c>
      <c r="E58" s="9">
        <f t="shared" si="4"/>
        <v>0</v>
      </c>
      <c r="F58" s="9">
        <f t="shared" si="5"/>
        <v>0</v>
      </c>
      <c r="G58" s="18"/>
      <c r="H58" s="9"/>
    </row>
    <row r="59">
      <c r="A59" s="14" t="s">
        <v>100</v>
      </c>
      <c r="B59" s="9">
        <f t="shared" si="1"/>
        <v>4076.66</v>
      </c>
      <c r="C59" s="9">
        <f t="shared" si="2"/>
        <v>0</v>
      </c>
      <c r="D59" s="9">
        <f t="shared" si="3"/>
        <v>0</v>
      </c>
      <c r="E59" s="9">
        <f t="shared" si="4"/>
        <v>0</v>
      </c>
      <c r="F59" s="9">
        <f t="shared" si="5"/>
        <v>4076.66</v>
      </c>
      <c r="G59" s="18"/>
      <c r="H59" s="9"/>
    </row>
    <row r="60">
      <c r="A60" s="14" t="s">
        <v>101</v>
      </c>
      <c r="B60" s="9">
        <f t="shared" si="1"/>
        <v>28.56</v>
      </c>
      <c r="C60" s="9">
        <f t="shared" si="2"/>
        <v>0</v>
      </c>
      <c r="D60" s="9">
        <f t="shared" si="3"/>
        <v>0</v>
      </c>
      <c r="E60" s="9">
        <f t="shared" si="4"/>
        <v>0</v>
      </c>
      <c r="F60" s="9">
        <f t="shared" si="5"/>
        <v>28.56</v>
      </c>
      <c r="G60" s="18"/>
      <c r="H60" s="9"/>
    </row>
    <row r="61">
      <c r="A61" s="14" t="s">
        <v>102</v>
      </c>
      <c r="B61" s="9">
        <f t="shared" si="1"/>
        <v>441.82</v>
      </c>
      <c r="C61" s="9">
        <f t="shared" si="2"/>
        <v>0</v>
      </c>
      <c r="D61" s="9">
        <f t="shared" si="3"/>
        <v>0</v>
      </c>
      <c r="E61" s="9">
        <f t="shared" si="4"/>
        <v>0</v>
      </c>
      <c r="F61" s="9">
        <f t="shared" si="5"/>
        <v>441.82</v>
      </c>
      <c r="G61" s="18"/>
      <c r="H61" s="9"/>
    </row>
    <row r="62">
      <c r="A62" s="14" t="s">
        <v>103</v>
      </c>
      <c r="B62" s="9">
        <f t="shared" si="1"/>
        <v>2820.76</v>
      </c>
      <c r="C62" s="9">
        <f t="shared" si="2"/>
        <v>0</v>
      </c>
      <c r="D62" s="9">
        <f t="shared" si="3"/>
        <v>0</v>
      </c>
      <c r="E62" s="9">
        <f t="shared" si="4"/>
        <v>0</v>
      </c>
      <c r="F62" s="9">
        <f t="shared" si="5"/>
        <v>2820.76</v>
      </c>
      <c r="G62" s="18"/>
      <c r="H62" s="9"/>
    </row>
    <row r="63">
      <c r="A63" s="14" t="s">
        <v>104</v>
      </c>
      <c r="B63" s="9">
        <f t="shared" si="1"/>
        <v>518.9</v>
      </c>
      <c r="C63" s="9">
        <f t="shared" si="2"/>
        <v>0</v>
      </c>
      <c r="D63" s="9">
        <f t="shared" si="3"/>
        <v>0</v>
      </c>
      <c r="E63" s="9">
        <f t="shared" si="4"/>
        <v>0</v>
      </c>
      <c r="F63" s="9">
        <f t="shared" si="5"/>
        <v>518.9</v>
      </c>
      <c r="G63" s="18"/>
      <c r="H63" s="9"/>
    </row>
    <row r="64">
      <c r="A64" s="14" t="s">
        <v>105</v>
      </c>
      <c r="B64" s="9">
        <f t="shared" si="1"/>
        <v>834.56</v>
      </c>
      <c r="C64" s="9">
        <f t="shared" si="2"/>
        <v>0</v>
      </c>
      <c r="D64" s="9">
        <f t="shared" si="3"/>
        <v>0</v>
      </c>
      <c r="E64" s="9">
        <f t="shared" si="4"/>
        <v>0</v>
      </c>
      <c r="F64" s="9">
        <f t="shared" si="5"/>
        <v>834.56</v>
      </c>
      <c r="G64" s="18"/>
      <c r="H64" s="9"/>
    </row>
    <row r="65">
      <c r="A65" s="14" t="s">
        <v>106</v>
      </c>
      <c r="B65" s="9">
        <f t="shared" si="1"/>
        <v>2347.58</v>
      </c>
      <c r="C65" s="9">
        <f t="shared" si="2"/>
        <v>0</v>
      </c>
      <c r="D65" s="9">
        <f t="shared" si="3"/>
        <v>0</v>
      </c>
      <c r="E65" s="9">
        <f t="shared" si="4"/>
        <v>0</v>
      </c>
      <c r="F65" s="9">
        <f t="shared" si="5"/>
        <v>2347.58</v>
      </c>
      <c r="G65" s="18"/>
      <c r="H65" s="9"/>
    </row>
    <row r="66">
      <c r="A66" s="14" t="s">
        <v>124</v>
      </c>
      <c r="B66" s="9">
        <f t="shared" si="1"/>
        <v>3813.13</v>
      </c>
      <c r="C66" s="9">
        <f t="shared" si="2"/>
        <v>2366.64</v>
      </c>
      <c r="D66" s="9">
        <f t="shared" si="3"/>
        <v>6479.23</v>
      </c>
      <c r="E66" s="9">
        <f t="shared" si="4"/>
        <v>0</v>
      </c>
      <c r="F66" s="9">
        <f t="shared" si="5"/>
        <v>12659</v>
      </c>
    </row>
    <row r="67">
      <c r="A67" s="14" t="s">
        <v>108</v>
      </c>
      <c r="B67" s="9">
        <f t="shared" si="1"/>
        <v>0</v>
      </c>
      <c r="C67" s="9">
        <f t="shared" si="2"/>
        <v>1924.91</v>
      </c>
      <c r="D67" s="9">
        <f t="shared" si="3"/>
        <v>0</v>
      </c>
      <c r="E67" s="9">
        <f t="shared" si="4"/>
        <v>0</v>
      </c>
      <c r="F67" s="9">
        <f t="shared" si="5"/>
        <v>1924.91</v>
      </c>
    </row>
    <row r="68">
      <c r="A68" s="14" t="s">
        <v>110</v>
      </c>
      <c r="B68" s="9">
        <f t="shared" si="1"/>
        <v>800.3</v>
      </c>
      <c r="C68" s="9">
        <f t="shared" si="2"/>
        <v>0</v>
      </c>
      <c r="D68" s="9">
        <f t="shared" si="3"/>
        <v>0</v>
      </c>
      <c r="E68" s="9">
        <f t="shared" si="4"/>
        <v>0</v>
      </c>
      <c r="F68" s="9">
        <f t="shared" si="5"/>
        <v>800.3</v>
      </c>
      <c r="G68" s="18"/>
      <c r="H68" s="9"/>
    </row>
    <row r="69">
      <c r="A69" s="14" t="s">
        <v>111</v>
      </c>
      <c r="B69" s="9">
        <f t="shared" si="1"/>
        <v>335.31</v>
      </c>
      <c r="C69" s="9">
        <f t="shared" si="2"/>
        <v>0</v>
      </c>
      <c r="D69" s="9">
        <f t="shared" si="3"/>
        <v>0</v>
      </c>
      <c r="E69" s="9">
        <f t="shared" si="4"/>
        <v>0</v>
      </c>
      <c r="F69" s="9">
        <f t="shared" si="5"/>
        <v>335.31</v>
      </c>
      <c r="G69" s="18"/>
      <c r="H69" s="9"/>
    </row>
    <row r="70">
      <c r="A70" s="14" t="s">
        <v>112</v>
      </c>
      <c r="B70" s="9">
        <f t="shared" si="1"/>
        <v>2419.35</v>
      </c>
      <c r="C70" s="9">
        <f t="shared" si="2"/>
        <v>0</v>
      </c>
      <c r="D70" s="9">
        <f t="shared" si="3"/>
        <v>0</v>
      </c>
      <c r="E70" s="9">
        <f t="shared" si="4"/>
        <v>0</v>
      </c>
      <c r="F70" s="9">
        <f t="shared" si="5"/>
        <v>2419.35</v>
      </c>
      <c r="G70" s="18"/>
      <c r="H70" s="9"/>
    </row>
    <row r="71">
      <c r="A71" s="14" t="s">
        <v>114</v>
      </c>
      <c r="B71" s="9">
        <f t="shared" si="1"/>
        <v>461.43</v>
      </c>
      <c r="C71" s="9">
        <f t="shared" si="2"/>
        <v>0</v>
      </c>
      <c r="D71" s="9">
        <f t="shared" si="3"/>
        <v>0</v>
      </c>
      <c r="E71" s="9">
        <f t="shared" si="4"/>
        <v>0</v>
      </c>
      <c r="F71" s="9">
        <f t="shared" si="5"/>
        <v>461.43</v>
      </c>
      <c r="G71" s="18"/>
      <c r="H71" s="9"/>
    </row>
    <row r="72">
      <c r="A72" s="14" t="s">
        <v>115</v>
      </c>
      <c r="B72" s="9">
        <f t="shared" si="1"/>
        <v>-24</v>
      </c>
      <c r="C72" s="9">
        <f t="shared" si="2"/>
        <v>0</v>
      </c>
      <c r="D72" s="9">
        <f t="shared" si="3"/>
        <v>0</v>
      </c>
      <c r="E72" s="9">
        <f t="shared" si="4"/>
        <v>0</v>
      </c>
      <c r="F72" s="9">
        <f t="shared" si="5"/>
        <v>-24</v>
      </c>
      <c r="G72" s="18"/>
      <c r="H72" s="9"/>
    </row>
    <row r="73">
      <c r="A73" s="14" t="s">
        <v>125</v>
      </c>
      <c r="B73" s="9">
        <f t="shared" si="1"/>
        <v>0</v>
      </c>
      <c r="C73" s="9">
        <f t="shared" si="2"/>
        <v>0</v>
      </c>
      <c r="D73" s="9">
        <f t="shared" si="3"/>
        <v>0</v>
      </c>
      <c r="E73" s="9">
        <f t="shared" si="4"/>
        <v>0</v>
      </c>
      <c r="F73" s="9">
        <f t="shared" si="5"/>
        <v>0</v>
      </c>
    </row>
    <row r="74">
      <c r="A74" s="14" t="s">
        <v>116</v>
      </c>
      <c r="B74" s="9">
        <f t="shared" si="1"/>
        <v>541.1</v>
      </c>
      <c r="C74" s="9">
        <f t="shared" si="2"/>
        <v>0</v>
      </c>
      <c r="D74" s="9">
        <f t="shared" si="3"/>
        <v>0</v>
      </c>
      <c r="E74" s="9">
        <f t="shared" si="4"/>
        <v>0</v>
      </c>
      <c r="F74" s="9">
        <f t="shared" si="5"/>
        <v>541.1</v>
      </c>
      <c r="G74" s="18"/>
      <c r="H74" s="9"/>
    </row>
    <row r="75">
      <c r="A75" s="14" t="s">
        <v>117</v>
      </c>
      <c r="B75" s="9">
        <f t="shared" si="1"/>
        <v>0</v>
      </c>
      <c r="C75" s="9">
        <f t="shared" si="2"/>
        <v>0</v>
      </c>
      <c r="D75" s="9">
        <f t="shared" si="3"/>
        <v>0</v>
      </c>
      <c r="E75" s="9">
        <f t="shared" si="4"/>
        <v>550.39</v>
      </c>
      <c r="F75" s="9">
        <f t="shared" si="5"/>
        <v>550.39</v>
      </c>
      <c r="G75" s="18"/>
      <c r="H75" s="9"/>
    </row>
    <row r="76">
      <c r="A76" s="14" t="s">
        <v>118</v>
      </c>
      <c r="B76" s="9">
        <f t="shared" si="1"/>
        <v>0</v>
      </c>
      <c r="C76" s="9">
        <f t="shared" si="2"/>
        <v>0</v>
      </c>
      <c r="D76" s="9">
        <f t="shared" si="3"/>
        <v>0</v>
      </c>
      <c r="E76" s="9">
        <f t="shared" si="4"/>
        <v>0</v>
      </c>
      <c r="F76" s="9">
        <f t="shared" si="5"/>
        <v>0</v>
      </c>
      <c r="G76" s="18"/>
      <c r="H76" s="9"/>
    </row>
    <row r="77">
      <c r="A77" s="14" t="s">
        <v>119</v>
      </c>
      <c r="B77" s="9">
        <f t="shared" si="1"/>
        <v>660.72</v>
      </c>
      <c r="C77" s="9">
        <f t="shared" si="2"/>
        <v>0</v>
      </c>
      <c r="D77" s="9">
        <f t="shared" si="3"/>
        <v>0</v>
      </c>
      <c r="E77" s="9">
        <f t="shared" si="4"/>
        <v>0</v>
      </c>
      <c r="F77" s="9">
        <f t="shared" si="5"/>
        <v>660.72</v>
      </c>
      <c r="G77" s="18"/>
      <c r="H77" s="9"/>
    </row>
    <row r="78">
      <c r="A78" s="14" t="s">
        <v>120</v>
      </c>
      <c r="B78" s="9">
        <f t="shared" si="1"/>
        <v>1211.87</v>
      </c>
      <c r="C78" s="9">
        <f t="shared" si="2"/>
        <v>0</v>
      </c>
      <c r="D78" s="9">
        <f t="shared" si="3"/>
        <v>0</v>
      </c>
      <c r="E78" s="9">
        <f t="shared" si="4"/>
        <v>0</v>
      </c>
      <c r="F78" s="9">
        <f t="shared" si="5"/>
        <v>1211.87</v>
      </c>
      <c r="G78" s="18"/>
      <c r="H78" s="9"/>
    </row>
    <row r="79">
      <c r="A79" s="14" t="s">
        <v>121</v>
      </c>
      <c r="B79" s="9">
        <f t="shared" si="1"/>
        <v>14.57</v>
      </c>
      <c r="C79" s="9">
        <f t="shared" si="2"/>
        <v>0</v>
      </c>
      <c r="D79" s="9">
        <f t="shared" si="3"/>
        <v>0</v>
      </c>
      <c r="E79" s="9">
        <f t="shared" si="4"/>
        <v>0</v>
      </c>
      <c r="F79" s="9">
        <f t="shared" si="5"/>
        <v>14.57</v>
      </c>
      <c r="G79" s="18"/>
      <c r="H79" s="9"/>
    </row>
    <row r="80">
      <c r="A80" s="14" t="s">
        <v>122</v>
      </c>
      <c r="B80" s="9">
        <f t="shared" si="1"/>
        <v>35.5</v>
      </c>
      <c r="C80" s="9">
        <f t="shared" si="2"/>
        <v>0</v>
      </c>
      <c r="D80" s="9">
        <f t="shared" si="3"/>
        <v>0</v>
      </c>
      <c r="E80" s="9">
        <f t="shared" si="4"/>
        <v>0</v>
      </c>
      <c r="F80" s="9">
        <f t="shared" si="5"/>
        <v>35.5</v>
      </c>
      <c r="G80" s="18"/>
      <c r="H80" s="9"/>
    </row>
    <row r="81">
      <c r="A81" s="14" t="s">
        <v>123</v>
      </c>
      <c r="B81" s="9">
        <f t="shared" si="1"/>
        <v>0</v>
      </c>
      <c r="C81" s="9">
        <f t="shared" si="2"/>
        <v>0.02</v>
      </c>
      <c r="D81" s="9">
        <f t="shared" si="3"/>
        <v>0</v>
      </c>
      <c r="E81" s="9">
        <f t="shared" si="4"/>
        <v>0</v>
      </c>
      <c r="F81" s="9">
        <f t="shared" si="5"/>
        <v>0.02</v>
      </c>
      <c r="G81" s="18"/>
      <c r="H81" s="9"/>
    </row>
    <row r="82">
      <c r="B82" s="9">
        <f t="shared" si="1"/>
        <v>0</v>
      </c>
      <c r="C82" s="9">
        <f t="shared" si="2"/>
        <v>0</v>
      </c>
      <c r="D82" s="9">
        <f t="shared" si="3"/>
        <v>0</v>
      </c>
      <c r="E82" s="9">
        <f t="shared" si="4"/>
        <v>0</v>
      </c>
      <c r="F82" s="9">
        <f t="shared" si="5"/>
        <v>0</v>
      </c>
      <c r="G82" s="18"/>
      <c r="H82" s="9"/>
    </row>
    <row r="83">
      <c r="B83" s="9">
        <f t="shared" si="1"/>
        <v>0</v>
      </c>
      <c r="C83" s="9">
        <f t="shared" si="2"/>
        <v>0</v>
      </c>
      <c r="D83" s="9">
        <f t="shared" si="3"/>
        <v>0</v>
      </c>
      <c r="E83" s="9">
        <f t="shared" si="4"/>
        <v>0</v>
      </c>
      <c r="F83" s="9">
        <f t="shared" si="5"/>
        <v>0</v>
      </c>
      <c r="G83" s="18"/>
      <c r="H83" s="9"/>
    </row>
    <row r="84">
      <c r="B84" s="9">
        <f t="shared" si="1"/>
        <v>0</v>
      </c>
      <c r="C84" s="9">
        <f t="shared" si="2"/>
        <v>0</v>
      </c>
      <c r="D84" s="9">
        <f t="shared" si="3"/>
        <v>0</v>
      </c>
      <c r="E84" s="9">
        <f t="shared" si="4"/>
        <v>0</v>
      </c>
      <c r="F84" s="9">
        <f t="shared" si="5"/>
        <v>0</v>
      </c>
      <c r="G84" s="18"/>
      <c r="H84" s="9"/>
    </row>
    <row r="85">
      <c r="B85" s="9">
        <f t="shared" si="1"/>
        <v>0</v>
      </c>
      <c r="C85" s="9">
        <f t="shared" si="2"/>
        <v>0</v>
      </c>
      <c r="D85" s="9">
        <f t="shared" si="3"/>
        <v>0</v>
      </c>
      <c r="E85" s="9">
        <f t="shared" si="4"/>
        <v>0</v>
      </c>
      <c r="F85" s="9">
        <f t="shared" si="5"/>
        <v>0</v>
      </c>
      <c r="G85" s="18"/>
      <c r="H85" s="9"/>
    </row>
    <row r="86">
      <c r="B86" s="9">
        <f t="shared" si="1"/>
        <v>0</v>
      </c>
      <c r="C86" s="9">
        <f t="shared" si="2"/>
        <v>0</v>
      </c>
      <c r="D86" s="9">
        <f t="shared" si="3"/>
        <v>0</v>
      </c>
      <c r="E86" s="9">
        <f t="shared" si="4"/>
        <v>0</v>
      </c>
      <c r="F86" s="9">
        <f t="shared" si="5"/>
        <v>0</v>
      </c>
      <c r="G86" s="18"/>
      <c r="H86" s="9"/>
    </row>
    <row r="87">
      <c r="B87" s="9">
        <f t="shared" si="1"/>
        <v>0</v>
      </c>
      <c r="C87" s="9">
        <f t="shared" si="2"/>
        <v>0</v>
      </c>
      <c r="D87" s="9">
        <f t="shared" si="3"/>
        <v>0</v>
      </c>
      <c r="E87" s="9">
        <f t="shared" si="4"/>
        <v>0</v>
      </c>
      <c r="F87" s="9">
        <f t="shared" si="5"/>
        <v>0</v>
      </c>
      <c r="G87" s="18"/>
      <c r="H87" s="9"/>
    </row>
    <row r="88">
      <c r="B88" s="9">
        <f t="shared" si="1"/>
        <v>0</v>
      </c>
      <c r="C88" s="9">
        <f t="shared" si="2"/>
        <v>0</v>
      </c>
      <c r="D88" s="9">
        <f t="shared" si="3"/>
        <v>0</v>
      </c>
      <c r="E88" s="9">
        <f t="shared" si="4"/>
        <v>0</v>
      </c>
      <c r="F88" s="9">
        <f t="shared" si="5"/>
        <v>0</v>
      </c>
      <c r="G88" s="18"/>
      <c r="H88" s="9"/>
    </row>
    <row r="89">
      <c r="B89" s="9">
        <f t="shared" si="1"/>
        <v>0</v>
      </c>
      <c r="C89" s="9">
        <f t="shared" si="2"/>
        <v>0</v>
      </c>
      <c r="D89" s="9">
        <f t="shared" si="3"/>
        <v>0</v>
      </c>
      <c r="E89" s="9">
        <f t="shared" si="4"/>
        <v>0</v>
      </c>
      <c r="F89" s="9">
        <f t="shared" si="5"/>
        <v>0</v>
      </c>
      <c r="G89" s="18"/>
      <c r="H89" s="9"/>
    </row>
    <row r="90">
      <c r="B90" s="9">
        <f t="shared" si="1"/>
        <v>0</v>
      </c>
      <c r="C90" s="9">
        <f t="shared" si="2"/>
        <v>0</v>
      </c>
      <c r="D90" s="9">
        <f t="shared" si="3"/>
        <v>0</v>
      </c>
      <c r="E90" s="9">
        <f t="shared" si="4"/>
        <v>0</v>
      </c>
      <c r="F90" s="9">
        <f t="shared" si="5"/>
        <v>0</v>
      </c>
      <c r="G90" s="18"/>
      <c r="H90" s="9"/>
    </row>
    <row r="91">
      <c r="B91" s="9">
        <f t="shared" si="1"/>
        <v>0</v>
      </c>
      <c r="C91" s="9">
        <f t="shared" si="2"/>
        <v>0</v>
      </c>
      <c r="D91" s="9">
        <f t="shared" si="3"/>
        <v>0</v>
      </c>
      <c r="E91" s="9">
        <f t="shared" si="4"/>
        <v>0</v>
      </c>
      <c r="F91" s="9">
        <f t="shared" si="5"/>
        <v>0</v>
      </c>
      <c r="G91" s="18"/>
      <c r="H91" s="9"/>
    </row>
    <row r="92">
      <c r="B92" s="9">
        <f t="shared" si="1"/>
        <v>0</v>
      </c>
      <c r="C92" s="9">
        <f t="shared" si="2"/>
        <v>0</v>
      </c>
      <c r="D92" s="9">
        <f t="shared" si="3"/>
        <v>0</v>
      </c>
      <c r="E92" s="9">
        <f t="shared" si="4"/>
        <v>0</v>
      </c>
      <c r="F92" s="9">
        <f t="shared" si="5"/>
        <v>0</v>
      </c>
      <c r="G92" s="18"/>
      <c r="H92" s="9"/>
    </row>
    <row r="93">
      <c r="B93" s="9">
        <f t="shared" si="1"/>
        <v>0</v>
      </c>
      <c r="C93" s="9">
        <f t="shared" si="2"/>
        <v>0</v>
      </c>
      <c r="D93" s="9">
        <f t="shared" si="3"/>
        <v>0</v>
      </c>
      <c r="E93" s="9">
        <f t="shared" si="4"/>
        <v>0</v>
      </c>
      <c r="F93" s="9">
        <f t="shared" si="5"/>
        <v>0</v>
      </c>
      <c r="G93" s="18"/>
      <c r="H93" s="9"/>
    </row>
    <row r="94">
      <c r="B94" s="9">
        <f t="shared" si="1"/>
        <v>0</v>
      </c>
      <c r="C94" s="9">
        <f t="shared" si="2"/>
        <v>0</v>
      </c>
      <c r="D94" s="9">
        <f t="shared" si="3"/>
        <v>0</v>
      </c>
      <c r="E94" s="9">
        <f t="shared" si="4"/>
        <v>0</v>
      </c>
      <c r="F94" s="9">
        <f t="shared" si="5"/>
        <v>0</v>
      </c>
      <c r="G94" s="18"/>
      <c r="H94" s="9"/>
    </row>
    <row r="95">
      <c r="B95" s="9">
        <f t="shared" si="1"/>
        <v>0</v>
      </c>
      <c r="C95" s="9">
        <f t="shared" si="2"/>
        <v>0</v>
      </c>
      <c r="D95" s="9">
        <f t="shared" si="3"/>
        <v>0</v>
      </c>
      <c r="E95" s="9">
        <f t="shared" si="4"/>
        <v>0</v>
      </c>
      <c r="F95" s="9">
        <f t="shared" si="5"/>
        <v>0</v>
      </c>
      <c r="G95" s="18"/>
      <c r="H95" s="9"/>
    </row>
    <row r="96">
      <c r="B96" s="9">
        <f t="shared" si="1"/>
        <v>0</v>
      </c>
      <c r="C96" s="9">
        <f t="shared" si="2"/>
        <v>0</v>
      </c>
      <c r="D96" s="9">
        <f t="shared" si="3"/>
        <v>0</v>
      </c>
      <c r="E96" s="9">
        <f t="shared" si="4"/>
        <v>0</v>
      </c>
      <c r="F96" s="9">
        <f t="shared" si="5"/>
        <v>0</v>
      </c>
      <c r="G96" s="18"/>
      <c r="H96" s="9"/>
    </row>
    <row r="97">
      <c r="B97" s="9">
        <f t="shared" si="1"/>
        <v>0</v>
      </c>
      <c r="C97" s="9">
        <f t="shared" si="2"/>
        <v>0</v>
      </c>
      <c r="D97" s="9">
        <f t="shared" si="3"/>
        <v>0</v>
      </c>
      <c r="E97" s="9">
        <f t="shared" si="4"/>
        <v>0</v>
      </c>
      <c r="F97" s="9">
        <f t="shared" si="5"/>
        <v>0</v>
      </c>
      <c r="G97" s="18"/>
      <c r="H97" s="9"/>
    </row>
    <row r="98">
      <c r="B98" s="9">
        <f t="shared" si="1"/>
        <v>0</v>
      </c>
      <c r="C98" s="9">
        <f t="shared" si="2"/>
        <v>0</v>
      </c>
      <c r="D98" s="9">
        <f t="shared" si="3"/>
        <v>0</v>
      </c>
      <c r="E98" s="9">
        <f t="shared" si="4"/>
        <v>0</v>
      </c>
      <c r="F98" s="9">
        <f t="shared" si="5"/>
        <v>0</v>
      </c>
      <c r="G98" s="18"/>
      <c r="H98" s="9"/>
    </row>
    <row r="99">
      <c r="B99" s="9">
        <f t="shared" si="1"/>
        <v>0</v>
      </c>
      <c r="C99" s="9">
        <f t="shared" si="2"/>
        <v>0</v>
      </c>
      <c r="D99" s="9">
        <f t="shared" si="3"/>
        <v>0</v>
      </c>
      <c r="E99" s="9">
        <f t="shared" si="4"/>
        <v>0</v>
      </c>
      <c r="F99" s="9">
        <f t="shared" si="5"/>
        <v>0</v>
      </c>
      <c r="G99" s="18"/>
      <c r="H99" s="9"/>
    </row>
    <row r="100">
      <c r="B100" s="9">
        <f t="shared" si="1"/>
        <v>0</v>
      </c>
      <c r="C100" s="9">
        <f t="shared" si="2"/>
        <v>0</v>
      </c>
      <c r="D100" s="9">
        <f t="shared" si="3"/>
        <v>0</v>
      </c>
      <c r="E100" s="9">
        <f t="shared" si="4"/>
        <v>0</v>
      </c>
      <c r="F100" s="9">
        <f t="shared" si="5"/>
        <v>0</v>
      </c>
      <c r="G100" s="18"/>
      <c r="H100" s="9"/>
    </row>
    <row r="101">
      <c r="B101" s="9">
        <f t="shared" si="1"/>
        <v>0</v>
      </c>
      <c r="C101" s="9">
        <f t="shared" si="2"/>
        <v>0</v>
      </c>
      <c r="D101" s="9">
        <f t="shared" si="3"/>
        <v>0</v>
      </c>
      <c r="E101" s="9">
        <f t="shared" si="4"/>
        <v>0</v>
      </c>
      <c r="F101" s="9">
        <f t="shared" si="5"/>
        <v>0</v>
      </c>
      <c r="G101" s="18"/>
      <c r="H101" s="9"/>
    </row>
    <row r="102">
      <c r="B102" s="9">
        <f t="shared" si="1"/>
        <v>0</v>
      </c>
      <c r="C102" s="9">
        <f t="shared" si="2"/>
        <v>0</v>
      </c>
      <c r="D102" s="9">
        <f t="shared" si="3"/>
        <v>0</v>
      </c>
      <c r="E102" s="9">
        <f t="shared" si="4"/>
        <v>0</v>
      </c>
      <c r="F102" s="9">
        <f t="shared" si="5"/>
        <v>0</v>
      </c>
      <c r="G102" s="18"/>
      <c r="H102" s="9"/>
    </row>
    <row r="103">
      <c r="B103" s="9">
        <f t="shared" si="1"/>
        <v>0</v>
      </c>
      <c r="C103" s="9">
        <f t="shared" si="2"/>
        <v>0</v>
      </c>
      <c r="D103" s="9">
        <f t="shared" si="3"/>
        <v>0</v>
      </c>
      <c r="E103" s="9">
        <f t="shared" si="4"/>
        <v>0</v>
      </c>
      <c r="F103" s="9">
        <f t="shared" si="5"/>
        <v>0</v>
      </c>
      <c r="G103" s="18"/>
      <c r="H103" s="9"/>
    </row>
    <row r="104">
      <c r="B104" s="9">
        <f t="shared" si="1"/>
        <v>0</v>
      </c>
      <c r="C104" s="9">
        <f t="shared" si="2"/>
        <v>0</v>
      </c>
      <c r="D104" s="9">
        <f t="shared" si="3"/>
        <v>0</v>
      </c>
      <c r="E104" s="9">
        <f t="shared" si="4"/>
        <v>0</v>
      </c>
      <c r="F104" s="9">
        <f t="shared" si="5"/>
        <v>0</v>
      </c>
      <c r="G104" s="18"/>
      <c r="H104" s="9"/>
    </row>
    <row r="105">
      <c r="B105" s="9">
        <f t="shared" si="1"/>
        <v>0</v>
      </c>
      <c r="C105" s="9">
        <f t="shared" si="2"/>
        <v>0</v>
      </c>
      <c r="D105" s="9">
        <f t="shared" si="3"/>
        <v>0</v>
      </c>
      <c r="E105" s="9">
        <f t="shared" si="4"/>
        <v>0</v>
      </c>
      <c r="F105" s="9">
        <f t="shared" si="5"/>
        <v>0</v>
      </c>
      <c r="G105" s="18"/>
      <c r="H105" s="9"/>
    </row>
    <row r="106">
      <c r="B106" s="9">
        <f t="shared" si="1"/>
        <v>0</v>
      </c>
      <c r="C106" s="9">
        <f t="shared" si="2"/>
        <v>0</v>
      </c>
      <c r="D106" s="9">
        <f t="shared" si="3"/>
        <v>0</v>
      </c>
      <c r="E106" s="9">
        <f t="shared" si="4"/>
        <v>0</v>
      </c>
      <c r="F106" s="9">
        <f t="shared" si="5"/>
        <v>0</v>
      </c>
      <c r="G106" s="18"/>
      <c r="H106" s="9"/>
    </row>
    <row r="107">
      <c r="B107" s="9">
        <f t="shared" si="1"/>
        <v>0</v>
      </c>
      <c r="C107" s="9">
        <f t="shared" si="2"/>
        <v>0</v>
      </c>
      <c r="D107" s="9">
        <f t="shared" si="3"/>
        <v>0</v>
      </c>
      <c r="E107" s="9">
        <f t="shared" si="4"/>
        <v>0</v>
      </c>
      <c r="F107" s="9">
        <f t="shared" si="5"/>
        <v>0</v>
      </c>
      <c r="G107" s="18"/>
      <c r="H107" s="9"/>
    </row>
    <row r="108">
      <c r="B108" s="9">
        <f t="shared" si="1"/>
        <v>0</v>
      </c>
      <c r="C108" s="9">
        <f t="shared" si="2"/>
        <v>0</v>
      </c>
      <c r="D108" s="9">
        <f t="shared" si="3"/>
        <v>0</v>
      </c>
      <c r="E108" s="9">
        <f t="shared" si="4"/>
        <v>0</v>
      </c>
      <c r="F108" s="9">
        <f t="shared" si="5"/>
        <v>0</v>
      </c>
      <c r="G108" s="18"/>
      <c r="H108" s="9"/>
    </row>
    <row r="109">
      <c r="B109" s="9">
        <f t="shared" si="1"/>
        <v>0</v>
      </c>
      <c r="C109" s="9">
        <f t="shared" si="2"/>
        <v>0</v>
      </c>
      <c r="D109" s="9">
        <f t="shared" si="3"/>
        <v>0</v>
      </c>
      <c r="E109" s="9">
        <f t="shared" si="4"/>
        <v>0</v>
      </c>
      <c r="F109" s="9">
        <f t="shared" si="5"/>
        <v>0</v>
      </c>
      <c r="G109" s="18"/>
      <c r="H109" s="9"/>
    </row>
    <row r="110">
      <c r="B110" s="9">
        <f t="shared" si="1"/>
        <v>0</v>
      </c>
      <c r="C110" s="9">
        <f t="shared" si="2"/>
        <v>0</v>
      </c>
      <c r="D110" s="9">
        <f t="shared" si="3"/>
        <v>0</v>
      </c>
      <c r="E110" s="9">
        <f t="shared" si="4"/>
        <v>0</v>
      </c>
      <c r="F110" s="9">
        <f t="shared" si="5"/>
        <v>0</v>
      </c>
      <c r="G110" s="18"/>
      <c r="H110" s="9"/>
    </row>
    <row r="111">
      <c r="B111" s="9">
        <f t="shared" si="1"/>
        <v>0</v>
      </c>
      <c r="C111" s="9">
        <f t="shared" si="2"/>
        <v>0</v>
      </c>
      <c r="D111" s="9">
        <f t="shared" si="3"/>
        <v>0</v>
      </c>
      <c r="E111" s="9">
        <f t="shared" si="4"/>
        <v>0</v>
      </c>
      <c r="F111" s="9">
        <f t="shared" si="5"/>
        <v>0</v>
      </c>
      <c r="G111" s="18"/>
      <c r="H111" s="9"/>
    </row>
    <row r="112">
      <c r="B112" s="9">
        <f t="shared" si="1"/>
        <v>0</v>
      </c>
      <c r="C112" s="9">
        <f t="shared" si="2"/>
        <v>0</v>
      </c>
      <c r="D112" s="9">
        <f t="shared" si="3"/>
        <v>0</v>
      </c>
      <c r="E112" s="9">
        <f t="shared" si="4"/>
        <v>0</v>
      </c>
      <c r="F112" s="9">
        <f t="shared" si="5"/>
        <v>0</v>
      </c>
      <c r="G112" s="18"/>
      <c r="H112" s="9"/>
    </row>
    <row r="113">
      <c r="B113" s="9">
        <f t="shared" si="1"/>
        <v>0</v>
      </c>
      <c r="C113" s="9">
        <f t="shared" si="2"/>
        <v>0</v>
      </c>
      <c r="D113" s="9">
        <f t="shared" si="3"/>
        <v>0</v>
      </c>
      <c r="E113" s="9">
        <f t="shared" si="4"/>
        <v>0</v>
      </c>
      <c r="F113" s="9">
        <f t="shared" si="5"/>
        <v>0</v>
      </c>
      <c r="G113" s="18"/>
      <c r="H113" s="9"/>
    </row>
    <row r="114">
      <c r="B114" s="9">
        <f t="shared" si="1"/>
        <v>0</v>
      </c>
      <c r="C114" s="9">
        <f t="shared" si="2"/>
        <v>0</v>
      </c>
      <c r="D114" s="9">
        <f t="shared" si="3"/>
        <v>0</v>
      </c>
      <c r="E114" s="9">
        <f t="shared" si="4"/>
        <v>0</v>
      </c>
      <c r="F114" s="9">
        <f t="shared" si="5"/>
        <v>0</v>
      </c>
      <c r="G114" s="18"/>
      <c r="H114" s="9"/>
    </row>
    <row r="115">
      <c r="B115" s="9">
        <f t="shared" si="1"/>
        <v>0</v>
      </c>
      <c r="C115" s="9">
        <f t="shared" si="2"/>
        <v>0</v>
      </c>
      <c r="D115" s="9">
        <f t="shared" si="3"/>
        <v>0</v>
      </c>
      <c r="E115" s="9">
        <f t="shared" si="4"/>
        <v>0</v>
      </c>
      <c r="F115" s="9">
        <f t="shared" si="5"/>
        <v>0</v>
      </c>
      <c r="G115" s="18"/>
      <c r="H115" s="9"/>
    </row>
    <row r="116">
      <c r="B116" s="9">
        <f t="shared" si="1"/>
        <v>0</v>
      </c>
      <c r="C116" s="9">
        <f t="shared" si="2"/>
        <v>0</v>
      </c>
      <c r="D116" s="9">
        <f t="shared" si="3"/>
        <v>0</v>
      </c>
      <c r="E116" s="9">
        <f t="shared" si="4"/>
        <v>0</v>
      </c>
      <c r="F116" s="9">
        <f t="shared" si="5"/>
        <v>0</v>
      </c>
      <c r="G116" s="18"/>
      <c r="H116" s="9"/>
    </row>
    <row r="117">
      <c r="B117" s="9">
        <f t="shared" si="1"/>
        <v>0</v>
      </c>
      <c r="C117" s="9">
        <f t="shared" si="2"/>
        <v>0</v>
      </c>
      <c r="D117" s="9">
        <f t="shared" si="3"/>
        <v>0</v>
      </c>
      <c r="E117" s="9">
        <f t="shared" si="4"/>
        <v>0</v>
      </c>
      <c r="F117" s="9">
        <f t="shared" si="5"/>
        <v>0</v>
      </c>
      <c r="G117" s="18"/>
      <c r="H117" s="9"/>
    </row>
    <row r="118">
      <c r="B118" s="9">
        <f t="shared" si="1"/>
        <v>0</v>
      </c>
      <c r="C118" s="9">
        <f t="shared" si="2"/>
        <v>0</v>
      </c>
      <c r="D118" s="9">
        <f t="shared" si="3"/>
        <v>0</v>
      </c>
      <c r="E118" s="9">
        <f t="shared" si="4"/>
        <v>0</v>
      </c>
      <c r="F118" s="9">
        <f t="shared" si="5"/>
        <v>0</v>
      </c>
      <c r="G118" s="18"/>
      <c r="H118" s="9"/>
    </row>
    <row r="119">
      <c r="B119" s="9">
        <f t="shared" si="1"/>
        <v>0</v>
      </c>
      <c r="C119" s="9">
        <f t="shared" si="2"/>
        <v>0</v>
      </c>
      <c r="D119" s="9">
        <f t="shared" si="3"/>
        <v>0</v>
      </c>
      <c r="E119" s="9">
        <f t="shared" si="4"/>
        <v>0</v>
      </c>
      <c r="F119" s="9">
        <f t="shared" si="5"/>
        <v>0</v>
      </c>
      <c r="G119" s="18"/>
      <c r="H119" s="9"/>
    </row>
    <row r="120">
      <c r="B120" s="9">
        <f t="shared" si="1"/>
        <v>0</v>
      </c>
      <c r="C120" s="9">
        <f t="shared" si="2"/>
        <v>0</v>
      </c>
      <c r="D120" s="9">
        <f t="shared" si="3"/>
        <v>0</v>
      </c>
      <c r="E120" s="9">
        <f t="shared" si="4"/>
        <v>0</v>
      </c>
      <c r="F120" s="9">
        <f t="shared" si="5"/>
        <v>0</v>
      </c>
      <c r="G120" s="18"/>
      <c r="H120" s="9"/>
    </row>
    <row r="121">
      <c r="B121" s="9">
        <f t="shared" si="1"/>
        <v>0</v>
      </c>
      <c r="C121" s="9">
        <f t="shared" si="2"/>
        <v>0</v>
      </c>
      <c r="D121" s="9">
        <f t="shared" si="3"/>
        <v>0</v>
      </c>
      <c r="E121" s="9">
        <f t="shared" si="4"/>
        <v>0</v>
      </c>
      <c r="F121" s="9">
        <f t="shared" si="5"/>
        <v>0</v>
      </c>
      <c r="G121" s="18"/>
      <c r="H121" s="9"/>
    </row>
    <row r="122">
      <c r="B122" s="9">
        <f t="shared" si="1"/>
        <v>0</v>
      </c>
      <c r="C122" s="9">
        <f t="shared" si="2"/>
        <v>0</v>
      </c>
      <c r="D122" s="9">
        <f t="shared" si="3"/>
        <v>0</v>
      </c>
      <c r="E122" s="9">
        <f t="shared" si="4"/>
        <v>0</v>
      </c>
      <c r="F122" s="9">
        <f t="shared" si="5"/>
        <v>0</v>
      </c>
      <c r="G122" s="18"/>
      <c r="H122" s="9"/>
    </row>
    <row r="123">
      <c r="B123" s="9">
        <f t="shared" si="1"/>
        <v>0</v>
      </c>
      <c r="C123" s="9">
        <f t="shared" si="2"/>
        <v>0</v>
      </c>
      <c r="D123" s="9">
        <f t="shared" si="3"/>
        <v>0</v>
      </c>
      <c r="E123" s="9">
        <f t="shared" si="4"/>
        <v>0</v>
      </c>
      <c r="F123" s="9">
        <f t="shared" si="5"/>
        <v>0</v>
      </c>
      <c r="G123" s="18"/>
      <c r="H123" s="9"/>
    </row>
    <row r="124">
      <c r="B124" s="9">
        <f t="shared" si="1"/>
        <v>0</v>
      </c>
      <c r="C124" s="9">
        <f t="shared" si="2"/>
        <v>0</v>
      </c>
      <c r="D124" s="9">
        <f t="shared" si="3"/>
        <v>0</v>
      </c>
      <c r="E124" s="9">
        <f t="shared" si="4"/>
        <v>0</v>
      </c>
      <c r="F124" s="9">
        <f t="shared" si="5"/>
        <v>0</v>
      </c>
      <c r="G124" s="18"/>
      <c r="H124" s="9"/>
    </row>
    <row r="125">
      <c r="B125" s="9">
        <f t="shared" si="1"/>
        <v>0</v>
      </c>
      <c r="C125" s="9">
        <f t="shared" si="2"/>
        <v>0</v>
      </c>
      <c r="D125" s="9">
        <f t="shared" si="3"/>
        <v>0</v>
      </c>
      <c r="E125" s="9">
        <f t="shared" si="4"/>
        <v>0</v>
      </c>
      <c r="F125" s="9">
        <f t="shared" si="5"/>
        <v>0</v>
      </c>
      <c r="G125" s="18"/>
      <c r="H125" s="9"/>
    </row>
    <row r="126">
      <c r="B126" s="9">
        <f t="shared" si="1"/>
        <v>0</v>
      </c>
      <c r="C126" s="9">
        <f t="shared" si="2"/>
        <v>0</v>
      </c>
      <c r="D126" s="9">
        <f t="shared" si="3"/>
        <v>0</v>
      </c>
      <c r="E126" s="9">
        <f t="shared" si="4"/>
        <v>0</v>
      </c>
      <c r="F126" s="9">
        <f t="shared" si="5"/>
        <v>0</v>
      </c>
      <c r="G126" s="18"/>
      <c r="H126" s="9"/>
    </row>
    <row r="127">
      <c r="B127" s="9">
        <f t="shared" si="1"/>
        <v>0</v>
      </c>
      <c r="C127" s="9">
        <f t="shared" si="2"/>
        <v>0</v>
      </c>
      <c r="D127" s="9">
        <f t="shared" si="3"/>
        <v>0</v>
      </c>
      <c r="E127" s="9">
        <f t="shared" si="4"/>
        <v>0</v>
      </c>
      <c r="F127" s="9">
        <f t="shared" si="5"/>
        <v>0</v>
      </c>
      <c r="G127" s="18"/>
      <c r="H127" s="9"/>
    </row>
    <row r="128">
      <c r="B128" s="9">
        <f t="shared" si="1"/>
        <v>0</v>
      </c>
      <c r="C128" s="9">
        <f t="shared" si="2"/>
        <v>0</v>
      </c>
      <c r="D128" s="9">
        <f t="shared" si="3"/>
        <v>0</v>
      </c>
      <c r="E128" s="9">
        <f t="shared" si="4"/>
        <v>0</v>
      </c>
      <c r="F128" s="9">
        <f t="shared" si="5"/>
        <v>0</v>
      </c>
      <c r="G128" s="18"/>
      <c r="H128" s="9"/>
    </row>
    <row r="129">
      <c r="B129" s="9">
        <f t="shared" si="1"/>
        <v>0</v>
      </c>
      <c r="C129" s="9">
        <f t="shared" si="2"/>
        <v>0</v>
      </c>
      <c r="D129" s="9">
        <f t="shared" si="3"/>
        <v>0</v>
      </c>
      <c r="E129" s="9">
        <f t="shared" si="4"/>
        <v>0</v>
      </c>
      <c r="F129" s="9">
        <f t="shared" si="5"/>
        <v>0</v>
      </c>
      <c r="G129" s="18"/>
      <c r="H129" s="9"/>
    </row>
    <row r="130">
      <c r="B130" s="9">
        <f t="shared" si="1"/>
        <v>0</v>
      </c>
      <c r="C130" s="9">
        <f t="shared" si="2"/>
        <v>0</v>
      </c>
      <c r="D130" s="9">
        <f t="shared" si="3"/>
        <v>0</v>
      </c>
      <c r="E130" s="9">
        <f t="shared" si="4"/>
        <v>0</v>
      </c>
      <c r="F130" s="9">
        <f t="shared" si="5"/>
        <v>0</v>
      </c>
      <c r="G130" s="18"/>
      <c r="H130" s="9"/>
    </row>
    <row r="131">
      <c r="B131" s="9">
        <f t="shared" si="1"/>
        <v>0</v>
      </c>
      <c r="C131" s="9">
        <f t="shared" si="2"/>
        <v>0</v>
      </c>
      <c r="D131" s="9">
        <f t="shared" si="3"/>
        <v>0</v>
      </c>
      <c r="E131" s="9">
        <f t="shared" si="4"/>
        <v>0</v>
      </c>
      <c r="F131" s="9">
        <f t="shared" si="5"/>
        <v>0</v>
      </c>
      <c r="G131" s="18"/>
      <c r="H131" s="9"/>
    </row>
    <row r="132">
      <c r="B132" s="9">
        <f t="shared" si="1"/>
        <v>0</v>
      </c>
      <c r="C132" s="9">
        <f t="shared" si="2"/>
        <v>0</v>
      </c>
      <c r="D132" s="9">
        <f t="shared" si="3"/>
        <v>0</v>
      </c>
      <c r="E132" s="9">
        <f t="shared" si="4"/>
        <v>0</v>
      </c>
      <c r="F132" s="9">
        <f t="shared" si="5"/>
        <v>0</v>
      </c>
      <c r="G132" s="18"/>
      <c r="H132" s="9"/>
    </row>
    <row r="133">
      <c r="B133" s="9">
        <f t="shared" si="1"/>
        <v>0</v>
      </c>
      <c r="C133" s="9">
        <f t="shared" si="2"/>
        <v>0</v>
      </c>
      <c r="D133" s="9">
        <f t="shared" si="3"/>
        <v>0</v>
      </c>
      <c r="E133" s="9">
        <f t="shared" si="4"/>
        <v>0</v>
      </c>
      <c r="F133" s="9">
        <f t="shared" si="5"/>
        <v>0</v>
      </c>
      <c r="G133" s="18"/>
      <c r="H133" s="9"/>
    </row>
    <row r="134">
      <c r="B134" s="9">
        <f t="shared" si="1"/>
        <v>0</v>
      </c>
      <c r="C134" s="9">
        <f t="shared" si="2"/>
        <v>0</v>
      </c>
      <c r="D134" s="9">
        <f t="shared" si="3"/>
        <v>0</v>
      </c>
      <c r="E134" s="9">
        <f t="shared" si="4"/>
        <v>0</v>
      </c>
      <c r="F134" s="9">
        <f t="shared" si="5"/>
        <v>0</v>
      </c>
      <c r="G134" s="18"/>
      <c r="H134" s="9"/>
    </row>
    <row r="135">
      <c r="B135" s="9">
        <f t="shared" si="1"/>
        <v>0</v>
      </c>
      <c r="C135" s="9">
        <f t="shared" si="2"/>
        <v>0</v>
      </c>
      <c r="D135" s="9">
        <f t="shared" si="3"/>
        <v>0</v>
      </c>
      <c r="E135" s="9">
        <f t="shared" si="4"/>
        <v>0</v>
      </c>
      <c r="F135" s="9">
        <f t="shared" si="5"/>
        <v>0</v>
      </c>
      <c r="G135" s="18"/>
      <c r="H135" s="9"/>
    </row>
    <row r="136">
      <c r="B136" s="9">
        <f t="shared" si="1"/>
        <v>0</v>
      </c>
      <c r="C136" s="9">
        <f t="shared" si="2"/>
        <v>0</v>
      </c>
      <c r="D136" s="9">
        <f t="shared" si="3"/>
        <v>0</v>
      </c>
      <c r="E136" s="9">
        <f t="shared" si="4"/>
        <v>0</v>
      </c>
      <c r="F136" s="9">
        <f t="shared" si="5"/>
        <v>0</v>
      </c>
      <c r="G136" s="18"/>
      <c r="H136" s="9"/>
    </row>
    <row r="137">
      <c r="B137" s="9">
        <f t="shared" si="1"/>
        <v>0</v>
      </c>
      <c r="C137" s="9">
        <f t="shared" si="2"/>
        <v>0</v>
      </c>
      <c r="D137" s="9">
        <f t="shared" si="3"/>
        <v>0</v>
      </c>
      <c r="E137" s="9">
        <f t="shared" si="4"/>
        <v>0</v>
      </c>
      <c r="F137" s="9">
        <f t="shared" si="5"/>
        <v>0</v>
      </c>
      <c r="G137" s="18"/>
      <c r="H137" s="9"/>
    </row>
    <row r="138">
      <c r="B138" s="9">
        <f t="shared" si="1"/>
        <v>0</v>
      </c>
      <c r="C138" s="9">
        <f t="shared" si="2"/>
        <v>0</v>
      </c>
      <c r="D138" s="9">
        <f t="shared" si="3"/>
        <v>0</v>
      </c>
      <c r="E138" s="9">
        <f t="shared" si="4"/>
        <v>0</v>
      </c>
      <c r="F138" s="9">
        <f t="shared" si="5"/>
        <v>0</v>
      </c>
      <c r="G138" s="18"/>
      <c r="H138" s="9"/>
    </row>
    <row r="139">
      <c r="B139" s="9">
        <f t="shared" si="1"/>
        <v>0</v>
      </c>
      <c r="C139" s="9">
        <f t="shared" si="2"/>
        <v>0</v>
      </c>
      <c r="D139" s="9">
        <f t="shared" si="3"/>
        <v>0</v>
      </c>
      <c r="E139" s="9">
        <f t="shared" si="4"/>
        <v>0</v>
      </c>
      <c r="F139" s="9">
        <f t="shared" si="5"/>
        <v>0</v>
      </c>
      <c r="G139" s="18"/>
      <c r="H139" s="9"/>
    </row>
    <row r="140">
      <c r="B140" s="9">
        <f t="shared" si="1"/>
        <v>0</v>
      </c>
      <c r="C140" s="9">
        <f t="shared" si="2"/>
        <v>0</v>
      </c>
      <c r="D140" s="9">
        <f t="shared" si="3"/>
        <v>0</v>
      </c>
      <c r="E140" s="9">
        <f t="shared" si="4"/>
        <v>0</v>
      </c>
      <c r="F140" s="9">
        <f t="shared" si="5"/>
        <v>0</v>
      </c>
      <c r="G140" s="18"/>
      <c r="H140" s="9"/>
    </row>
    <row r="141">
      <c r="B141" s="9">
        <f t="shared" si="1"/>
        <v>0</v>
      </c>
      <c r="C141" s="9">
        <f t="shared" si="2"/>
        <v>0</v>
      </c>
      <c r="D141" s="9">
        <f t="shared" si="3"/>
        <v>0</v>
      </c>
      <c r="E141" s="9">
        <f t="shared" si="4"/>
        <v>0</v>
      </c>
      <c r="F141" s="9">
        <f t="shared" si="5"/>
        <v>0</v>
      </c>
      <c r="G141" s="18"/>
      <c r="H141" s="9"/>
    </row>
    <row r="142">
      <c r="B142" s="9">
        <f t="shared" si="1"/>
        <v>0</v>
      </c>
      <c r="C142" s="9">
        <f t="shared" si="2"/>
        <v>0</v>
      </c>
      <c r="D142" s="9">
        <f t="shared" si="3"/>
        <v>0</v>
      </c>
      <c r="E142" s="9">
        <f t="shared" si="4"/>
        <v>0</v>
      </c>
      <c r="F142" s="9">
        <f t="shared" si="5"/>
        <v>0</v>
      </c>
      <c r="G142" s="18"/>
      <c r="H142" s="9"/>
    </row>
    <row r="143">
      <c r="B143" s="9">
        <f t="shared" si="1"/>
        <v>0</v>
      </c>
      <c r="C143" s="9">
        <f t="shared" si="2"/>
        <v>0</v>
      </c>
      <c r="D143" s="9">
        <f t="shared" si="3"/>
        <v>0</v>
      </c>
      <c r="E143" s="9">
        <f t="shared" si="4"/>
        <v>0</v>
      </c>
      <c r="F143" s="9">
        <f t="shared" si="5"/>
        <v>0</v>
      </c>
      <c r="G143" s="18"/>
      <c r="H143" s="9"/>
    </row>
    <row r="144">
      <c r="B144" s="9">
        <f t="shared" si="1"/>
        <v>0</v>
      </c>
      <c r="C144" s="9">
        <f t="shared" si="2"/>
        <v>0</v>
      </c>
      <c r="D144" s="9">
        <f t="shared" si="3"/>
        <v>0</v>
      </c>
      <c r="E144" s="9">
        <f t="shared" si="4"/>
        <v>0</v>
      </c>
      <c r="F144" s="9">
        <f t="shared" si="5"/>
        <v>0</v>
      </c>
      <c r="G144" s="18"/>
      <c r="H144" s="9"/>
    </row>
    <row r="145">
      <c r="B145" s="9">
        <f t="shared" si="1"/>
        <v>0</v>
      </c>
      <c r="C145" s="9">
        <f t="shared" si="2"/>
        <v>0</v>
      </c>
      <c r="D145" s="9">
        <f t="shared" si="3"/>
        <v>0</v>
      </c>
      <c r="E145" s="9">
        <f t="shared" si="4"/>
        <v>0</v>
      </c>
      <c r="F145" s="9">
        <f t="shared" si="5"/>
        <v>0</v>
      </c>
      <c r="G145" s="18"/>
      <c r="H145" s="9"/>
    </row>
    <row r="146">
      <c r="B146" s="9">
        <f t="shared" si="1"/>
        <v>0</v>
      </c>
      <c r="C146" s="9">
        <f t="shared" si="2"/>
        <v>0</v>
      </c>
      <c r="D146" s="9">
        <f t="shared" si="3"/>
        <v>0</v>
      </c>
      <c r="E146" s="9">
        <f t="shared" si="4"/>
        <v>0</v>
      </c>
      <c r="F146" s="9">
        <f t="shared" si="5"/>
        <v>0</v>
      </c>
      <c r="G146" s="18"/>
      <c r="H146" s="9"/>
    </row>
    <row r="147">
      <c r="B147" s="9">
        <f t="shared" si="1"/>
        <v>0</v>
      </c>
      <c r="C147" s="9">
        <f t="shared" si="2"/>
        <v>0</v>
      </c>
      <c r="D147" s="9">
        <f t="shared" si="3"/>
        <v>0</v>
      </c>
      <c r="E147" s="9">
        <f t="shared" si="4"/>
        <v>0</v>
      </c>
      <c r="F147" s="9">
        <f t="shared" si="5"/>
        <v>0</v>
      </c>
      <c r="G147" s="18"/>
      <c r="H147" s="9"/>
    </row>
    <row r="148">
      <c r="B148" s="9">
        <f t="shared" si="1"/>
        <v>0</v>
      </c>
      <c r="C148" s="9">
        <f t="shared" si="2"/>
        <v>0</v>
      </c>
      <c r="D148" s="9">
        <f t="shared" si="3"/>
        <v>0</v>
      </c>
      <c r="E148" s="9">
        <f t="shared" si="4"/>
        <v>0</v>
      </c>
      <c r="F148" s="9">
        <f t="shared" si="5"/>
        <v>0</v>
      </c>
      <c r="G148" s="18"/>
      <c r="H148" s="9"/>
    </row>
    <row r="149">
      <c r="B149" s="9">
        <f t="shared" si="1"/>
        <v>0</v>
      </c>
      <c r="C149" s="9">
        <f t="shared" si="2"/>
        <v>0</v>
      </c>
      <c r="D149" s="9">
        <f t="shared" si="3"/>
        <v>0</v>
      </c>
      <c r="E149" s="9">
        <f t="shared" si="4"/>
        <v>0</v>
      </c>
      <c r="F149" s="9">
        <f t="shared" si="5"/>
        <v>0</v>
      </c>
      <c r="G149" s="18"/>
      <c r="H149" s="9"/>
    </row>
    <row r="150">
      <c r="B150" s="9">
        <f t="shared" si="1"/>
        <v>0</v>
      </c>
      <c r="C150" s="9">
        <f t="shared" si="2"/>
        <v>0</v>
      </c>
      <c r="D150" s="9">
        <f t="shared" si="3"/>
        <v>0</v>
      </c>
      <c r="E150" s="9">
        <f t="shared" si="4"/>
        <v>0</v>
      </c>
      <c r="F150" s="9">
        <f t="shared" si="5"/>
        <v>0</v>
      </c>
      <c r="G150" s="18"/>
      <c r="H150" s="9"/>
    </row>
    <row r="151">
      <c r="B151" s="9">
        <f t="shared" si="1"/>
        <v>0</v>
      </c>
      <c r="C151" s="9">
        <f t="shared" si="2"/>
        <v>0</v>
      </c>
      <c r="D151" s="9">
        <f t="shared" si="3"/>
        <v>0</v>
      </c>
      <c r="E151" s="9">
        <f t="shared" si="4"/>
        <v>0</v>
      </c>
      <c r="F151" s="9">
        <f t="shared" si="5"/>
        <v>0</v>
      </c>
      <c r="G151" s="18"/>
      <c r="H151" s="9"/>
    </row>
    <row r="152">
      <c r="F152" s="9"/>
      <c r="G152" s="18"/>
      <c r="H152" s="9"/>
    </row>
    <row r="153">
      <c r="F153" s="9"/>
      <c r="G153" s="18"/>
      <c r="H153" s="9"/>
    </row>
    <row r="154">
      <c r="F154" s="9"/>
      <c r="G154" s="18"/>
      <c r="H154" s="9"/>
    </row>
    <row r="155">
      <c r="F155" s="9"/>
      <c r="G155" s="18"/>
      <c r="H155" s="9"/>
    </row>
    <row r="156">
      <c r="F156" s="9"/>
      <c r="G156" s="18"/>
      <c r="H156" s="9"/>
    </row>
    <row r="157">
      <c r="F157" s="9"/>
      <c r="G157" s="18"/>
      <c r="H157" s="9"/>
    </row>
    <row r="158">
      <c r="F158" s="9"/>
      <c r="G158" s="18"/>
      <c r="H158" s="9"/>
    </row>
    <row r="159">
      <c r="F159" s="9"/>
      <c r="G159" s="18"/>
      <c r="H159" s="9"/>
    </row>
    <row r="160">
      <c r="F160" s="9"/>
      <c r="G160" s="18"/>
      <c r="H160" s="9"/>
    </row>
    <row r="161">
      <c r="F161" s="9"/>
      <c r="G161" s="18"/>
      <c r="H161" s="9"/>
    </row>
    <row r="162">
      <c r="F162" s="9"/>
      <c r="G162" s="18"/>
      <c r="H162" s="9"/>
    </row>
    <row r="163">
      <c r="F163" s="9"/>
      <c r="G163" s="18"/>
      <c r="H163" s="9"/>
    </row>
    <row r="164">
      <c r="F164" s="9"/>
      <c r="G164" s="18"/>
      <c r="H164" s="9"/>
    </row>
    <row r="165">
      <c r="F165" s="9"/>
      <c r="G165" s="18"/>
      <c r="H165" s="9"/>
    </row>
    <row r="166">
      <c r="F166" s="9"/>
      <c r="G166" s="18"/>
      <c r="H166" s="9"/>
    </row>
    <row r="167">
      <c r="F167" s="9"/>
      <c r="G167" s="18"/>
      <c r="H167" s="9"/>
    </row>
    <row r="168">
      <c r="F168" s="9"/>
      <c r="G168" s="18"/>
      <c r="H168" s="9"/>
    </row>
    <row r="169">
      <c r="F169" s="9"/>
      <c r="G169" s="18"/>
      <c r="H169" s="9"/>
    </row>
    <row r="170">
      <c r="F170" s="9"/>
      <c r="G170" s="18"/>
      <c r="H170" s="9"/>
    </row>
    <row r="171">
      <c r="F171" s="9"/>
      <c r="G171" s="18"/>
      <c r="H171" s="9"/>
    </row>
    <row r="172">
      <c r="F172" s="9"/>
      <c r="G172" s="18"/>
      <c r="H172" s="9"/>
    </row>
    <row r="173">
      <c r="F173" s="9"/>
      <c r="G173" s="18"/>
      <c r="H173" s="9"/>
    </row>
    <row r="174">
      <c r="F174" s="9"/>
      <c r="G174" s="18"/>
      <c r="H174" s="9"/>
    </row>
    <row r="175">
      <c r="F175" s="9"/>
      <c r="G175" s="18"/>
      <c r="H175" s="9"/>
    </row>
    <row r="176">
      <c r="F176" s="9"/>
      <c r="G176" s="18"/>
      <c r="H176" s="9"/>
    </row>
    <row r="177">
      <c r="F177" s="9"/>
      <c r="G177" s="18"/>
      <c r="H177" s="9"/>
    </row>
    <row r="178">
      <c r="F178" s="9"/>
      <c r="G178" s="18"/>
      <c r="H178" s="9"/>
    </row>
    <row r="179">
      <c r="F179" s="9"/>
      <c r="G179" s="18"/>
      <c r="H179" s="9"/>
    </row>
    <row r="180">
      <c r="F180" s="9"/>
      <c r="G180" s="18"/>
      <c r="H180" s="9"/>
    </row>
    <row r="181">
      <c r="F181" s="9"/>
      <c r="G181" s="18"/>
      <c r="H181" s="9"/>
    </row>
    <row r="182">
      <c r="F182" s="9"/>
      <c r="G182" s="18"/>
      <c r="H182" s="9"/>
    </row>
    <row r="183">
      <c r="F183" s="9"/>
      <c r="G183" s="18"/>
      <c r="H183" s="9"/>
    </row>
    <row r="184">
      <c r="F184" s="9"/>
      <c r="G184" s="18"/>
      <c r="H184" s="9"/>
    </row>
    <row r="185">
      <c r="F185" s="9"/>
      <c r="G185" s="18"/>
      <c r="H185" s="9"/>
    </row>
    <row r="186">
      <c r="F186" s="9"/>
      <c r="G186" s="18"/>
      <c r="H186" s="9"/>
    </row>
    <row r="187">
      <c r="F187" s="9"/>
      <c r="G187" s="18"/>
      <c r="H187" s="9"/>
    </row>
    <row r="188">
      <c r="F188" s="9"/>
      <c r="G188" s="18"/>
      <c r="H188" s="9"/>
    </row>
    <row r="189">
      <c r="F189" s="9"/>
      <c r="G189" s="18"/>
      <c r="H189" s="9"/>
    </row>
    <row r="190">
      <c r="F190" s="9"/>
      <c r="G190" s="18"/>
      <c r="H190" s="9"/>
    </row>
    <row r="191">
      <c r="F191" s="9"/>
      <c r="G191" s="18"/>
      <c r="H191" s="9"/>
    </row>
    <row r="192">
      <c r="F192" s="9"/>
      <c r="G192" s="18"/>
      <c r="H192" s="9"/>
    </row>
    <row r="193">
      <c r="F193" s="9"/>
      <c r="G193" s="18"/>
      <c r="H193" s="9"/>
    </row>
    <row r="194">
      <c r="F194" s="9"/>
      <c r="G194" s="18"/>
      <c r="H194" s="9"/>
    </row>
    <row r="195">
      <c r="F195" s="9"/>
      <c r="G195" s="18"/>
      <c r="H195" s="9"/>
    </row>
    <row r="196">
      <c r="F196" s="9"/>
      <c r="G196" s="18"/>
      <c r="H196" s="9"/>
    </row>
    <row r="197">
      <c r="F197" s="9"/>
      <c r="G197" s="18"/>
      <c r="H197" s="9"/>
    </row>
    <row r="198">
      <c r="F198" s="9"/>
      <c r="G198" s="18"/>
      <c r="H198" s="9"/>
    </row>
    <row r="199">
      <c r="F199" s="9"/>
      <c r="G199" s="18"/>
      <c r="H199" s="9"/>
    </row>
    <row r="200">
      <c r="F200" s="9"/>
      <c r="G200" s="18"/>
      <c r="H200" s="9"/>
    </row>
    <row r="201">
      <c r="F201" s="9"/>
      <c r="G201" s="18"/>
      <c r="H201" s="9"/>
    </row>
    <row r="202">
      <c r="F202" s="9"/>
      <c r="G202" s="18"/>
      <c r="H202" s="9"/>
    </row>
    <row r="203">
      <c r="F203" s="9"/>
      <c r="G203" s="18"/>
      <c r="H203" s="9"/>
    </row>
    <row r="204">
      <c r="F204" s="9"/>
      <c r="G204" s="18"/>
      <c r="H204" s="9"/>
    </row>
    <row r="205">
      <c r="F205" s="9"/>
      <c r="G205" s="18"/>
      <c r="H205" s="9"/>
    </row>
    <row r="206">
      <c r="F206" s="9"/>
      <c r="G206" s="18"/>
      <c r="H206" s="9"/>
    </row>
    <row r="207">
      <c r="F207" s="9"/>
      <c r="G207" s="18"/>
      <c r="H207" s="9"/>
    </row>
    <row r="208">
      <c r="F208" s="9"/>
      <c r="G208" s="18"/>
      <c r="H208" s="9"/>
    </row>
    <row r="209">
      <c r="F209" s="9"/>
      <c r="G209" s="18"/>
      <c r="H209" s="9"/>
    </row>
    <row r="210">
      <c r="F210" s="9"/>
      <c r="G210" s="18"/>
      <c r="H210" s="9"/>
    </row>
    <row r="211">
      <c r="F211" s="9"/>
      <c r="G211" s="18"/>
      <c r="H211" s="9"/>
    </row>
    <row r="212">
      <c r="F212" s="9"/>
      <c r="G212" s="18"/>
      <c r="H212" s="9"/>
    </row>
    <row r="213">
      <c r="F213" s="9"/>
      <c r="G213" s="18"/>
      <c r="H213" s="9"/>
    </row>
    <row r="214">
      <c r="F214" s="9"/>
      <c r="G214" s="18"/>
      <c r="H214" s="9"/>
    </row>
    <row r="215">
      <c r="F215" s="9"/>
      <c r="G215" s="18"/>
      <c r="H215" s="9"/>
    </row>
    <row r="216">
      <c r="F216" s="9"/>
      <c r="G216" s="18"/>
      <c r="H216" s="9"/>
    </row>
    <row r="217">
      <c r="F217" s="9"/>
      <c r="G217" s="18"/>
      <c r="H217" s="9"/>
    </row>
    <row r="218">
      <c r="F218" s="9"/>
      <c r="G218" s="18"/>
      <c r="H218" s="9"/>
    </row>
    <row r="219">
      <c r="F219" s="9"/>
      <c r="G219" s="18"/>
      <c r="H219" s="9"/>
    </row>
    <row r="220">
      <c r="F220" s="9"/>
      <c r="G220" s="18"/>
      <c r="H220" s="9"/>
    </row>
    <row r="221">
      <c r="F221" s="9"/>
      <c r="G221" s="18"/>
      <c r="H221" s="9"/>
    </row>
    <row r="222">
      <c r="F222" s="9"/>
      <c r="G222" s="18"/>
      <c r="H222" s="9"/>
    </row>
    <row r="223">
      <c r="F223" s="9"/>
      <c r="G223" s="18"/>
      <c r="H223" s="9"/>
    </row>
    <row r="224">
      <c r="F224" s="9"/>
      <c r="G224" s="18"/>
      <c r="H224" s="9"/>
    </row>
    <row r="225">
      <c r="F225" s="9"/>
      <c r="G225" s="18"/>
      <c r="H225" s="9"/>
    </row>
    <row r="226">
      <c r="F226" s="9"/>
      <c r="G226" s="18"/>
      <c r="H226" s="9"/>
    </row>
    <row r="227">
      <c r="F227" s="9"/>
      <c r="G227" s="18"/>
      <c r="H227" s="9"/>
    </row>
    <row r="228">
      <c r="F228" s="9"/>
      <c r="G228" s="18"/>
      <c r="H228" s="9"/>
    </row>
    <row r="229">
      <c r="F229" s="9"/>
      <c r="G229" s="18"/>
      <c r="H229" s="9"/>
    </row>
    <row r="230">
      <c r="F230" s="9"/>
      <c r="G230" s="18"/>
      <c r="H230" s="9"/>
    </row>
    <row r="231">
      <c r="F231" s="9"/>
      <c r="G231" s="18"/>
      <c r="H231" s="9"/>
    </row>
    <row r="232">
      <c r="F232" s="9"/>
      <c r="G232" s="18"/>
      <c r="H232" s="9"/>
    </row>
    <row r="233">
      <c r="F233" s="9"/>
      <c r="G233" s="18"/>
      <c r="H233" s="9"/>
    </row>
    <row r="234">
      <c r="F234" s="9"/>
      <c r="G234" s="18"/>
      <c r="H234" s="9"/>
    </row>
    <row r="235">
      <c r="F235" s="9"/>
      <c r="G235" s="18"/>
      <c r="H235" s="9"/>
    </row>
    <row r="236">
      <c r="F236" s="9"/>
      <c r="G236" s="18"/>
      <c r="H236" s="9"/>
    </row>
    <row r="237">
      <c r="F237" s="9"/>
      <c r="G237" s="18"/>
      <c r="H237" s="9"/>
    </row>
    <row r="238">
      <c r="F238" s="9"/>
      <c r="G238" s="18"/>
      <c r="H238" s="9"/>
    </row>
    <row r="239">
      <c r="F239" s="9"/>
      <c r="G239" s="18"/>
      <c r="H239" s="9"/>
    </row>
    <row r="240">
      <c r="F240" s="9"/>
      <c r="G240" s="18"/>
      <c r="H240" s="9"/>
    </row>
    <row r="241">
      <c r="F241" s="9"/>
      <c r="G241" s="18"/>
      <c r="H241" s="9"/>
    </row>
    <row r="242">
      <c r="F242" s="9"/>
      <c r="G242" s="18"/>
      <c r="H242" s="9"/>
    </row>
    <row r="243">
      <c r="F243" s="9"/>
      <c r="G243" s="18"/>
      <c r="H243" s="9"/>
    </row>
    <row r="244">
      <c r="F244" s="9"/>
      <c r="G244" s="18"/>
      <c r="H244" s="9"/>
    </row>
    <row r="245">
      <c r="F245" s="9"/>
      <c r="G245" s="18"/>
      <c r="H245" s="9"/>
    </row>
    <row r="246">
      <c r="F246" s="9"/>
      <c r="G246" s="18"/>
      <c r="H246" s="9"/>
    </row>
    <row r="247">
      <c r="F247" s="9"/>
      <c r="G247" s="18"/>
      <c r="H247" s="9"/>
    </row>
    <row r="248">
      <c r="F248" s="9"/>
      <c r="G248" s="18"/>
      <c r="H248" s="9"/>
    </row>
    <row r="249">
      <c r="F249" s="9"/>
      <c r="G249" s="18"/>
      <c r="H249" s="9"/>
    </row>
    <row r="250">
      <c r="F250" s="9"/>
      <c r="G250" s="18"/>
      <c r="H250" s="9"/>
    </row>
    <row r="251">
      <c r="F251" s="9"/>
      <c r="G251" s="18"/>
      <c r="H251" s="9"/>
    </row>
    <row r="252">
      <c r="F252" s="9"/>
      <c r="G252" s="18"/>
      <c r="H252" s="9"/>
    </row>
    <row r="253">
      <c r="F253" s="9"/>
      <c r="G253" s="18"/>
      <c r="H253" s="9"/>
    </row>
    <row r="254">
      <c r="F254" s="9"/>
      <c r="G254" s="18"/>
      <c r="H254" s="9"/>
    </row>
    <row r="255">
      <c r="F255" s="9"/>
      <c r="G255" s="18"/>
      <c r="H255" s="9"/>
    </row>
    <row r="256">
      <c r="F256" s="9"/>
      <c r="G256" s="18"/>
      <c r="H256" s="9"/>
    </row>
    <row r="257">
      <c r="F257" s="9"/>
      <c r="G257" s="18"/>
      <c r="H257" s="9"/>
    </row>
    <row r="258">
      <c r="F258" s="9"/>
      <c r="G258" s="18"/>
      <c r="H258" s="9"/>
    </row>
    <row r="259">
      <c r="F259" s="9"/>
      <c r="G259" s="18"/>
      <c r="H259" s="9"/>
    </row>
    <row r="260">
      <c r="F260" s="9"/>
      <c r="G260" s="18"/>
      <c r="H260" s="9"/>
    </row>
    <row r="261">
      <c r="F261" s="9"/>
      <c r="G261" s="18"/>
      <c r="H261" s="9"/>
    </row>
    <row r="262">
      <c r="F262" s="9"/>
      <c r="G262" s="18"/>
      <c r="H262" s="9"/>
    </row>
    <row r="263">
      <c r="F263" s="9"/>
      <c r="G263" s="18"/>
      <c r="H263" s="9"/>
    </row>
    <row r="264">
      <c r="F264" s="9"/>
      <c r="G264" s="18"/>
      <c r="H264" s="9"/>
    </row>
    <row r="265">
      <c r="F265" s="9"/>
      <c r="G265" s="18"/>
      <c r="H265" s="9"/>
    </row>
    <row r="266">
      <c r="F266" s="9"/>
      <c r="G266" s="18"/>
      <c r="H266" s="9"/>
    </row>
    <row r="267">
      <c r="F267" s="9"/>
      <c r="G267" s="18"/>
      <c r="H267" s="9"/>
    </row>
    <row r="268">
      <c r="F268" s="9"/>
      <c r="G268" s="18"/>
      <c r="H268" s="9"/>
    </row>
    <row r="269">
      <c r="F269" s="9"/>
      <c r="G269" s="18"/>
      <c r="H269" s="9"/>
    </row>
    <row r="270">
      <c r="F270" s="9"/>
      <c r="G270" s="18"/>
      <c r="H270" s="9"/>
    </row>
    <row r="271">
      <c r="F271" s="9"/>
      <c r="G271" s="18"/>
      <c r="H271" s="9"/>
    </row>
    <row r="272">
      <c r="F272" s="9"/>
      <c r="G272" s="18"/>
      <c r="H272" s="9"/>
    </row>
    <row r="273">
      <c r="F273" s="9"/>
      <c r="G273" s="18"/>
      <c r="H273" s="9"/>
    </row>
    <row r="274">
      <c r="F274" s="9"/>
      <c r="G274" s="18"/>
      <c r="H274" s="9"/>
    </row>
    <row r="275">
      <c r="F275" s="9"/>
      <c r="G275" s="18"/>
      <c r="H275" s="9"/>
    </row>
    <row r="276">
      <c r="F276" s="9"/>
      <c r="G276" s="18"/>
      <c r="H276" s="9"/>
    </row>
    <row r="277">
      <c r="F277" s="9"/>
      <c r="G277" s="18"/>
      <c r="H277" s="9"/>
    </row>
    <row r="278">
      <c r="F278" s="9"/>
      <c r="G278" s="18"/>
      <c r="H278" s="9"/>
    </row>
    <row r="279">
      <c r="F279" s="9"/>
      <c r="G279" s="18"/>
      <c r="H279" s="9"/>
    </row>
    <row r="280">
      <c r="F280" s="9"/>
      <c r="G280" s="18"/>
      <c r="H280" s="9"/>
    </row>
    <row r="281">
      <c r="F281" s="9"/>
      <c r="G281" s="18"/>
      <c r="H281" s="9"/>
    </row>
    <row r="282">
      <c r="F282" s="9"/>
      <c r="G282" s="18"/>
      <c r="H282" s="9"/>
    </row>
    <row r="283">
      <c r="F283" s="9"/>
      <c r="G283" s="18"/>
      <c r="H283" s="9"/>
    </row>
    <row r="284">
      <c r="F284" s="9"/>
      <c r="G284" s="18"/>
      <c r="H284" s="9"/>
    </row>
    <row r="285">
      <c r="F285" s="9"/>
      <c r="G285" s="18"/>
      <c r="H285" s="9"/>
    </row>
    <row r="286">
      <c r="F286" s="9"/>
      <c r="G286" s="18"/>
      <c r="H286" s="9"/>
    </row>
    <row r="287">
      <c r="F287" s="9"/>
      <c r="G287" s="18"/>
      <c r="H287" s="9"/>
    </row>
    <row r="288">
      <c r="F288" s="9"/>
      <c r="G288" s="18"/>
      <c r="H288" s="9"/>
    </row>
    <row r="289">
      <c r="F289" s="9"/>
      <c r="G289" s="18"/>
      <c r="H289" s="9"/>
    </row>
    <row r="290">
      <c r="F290" s="9"/>
      <c r="G290" s="18"/>
      <c r="H290" s="9"/>
    </row>
    <row r="291">
      <c r="F291" s="9"/>
      <c r="G291" s="18"/>
      <c r="H291" s="9"/>
    </row>
    <row r="292">
      <c r="F292" s="9"/>
      <c r="G292" s="18"/>
      <c r="H292" s="9"/>
    </row>
    <row r="293">
      <c r="F293" s="9"/>
      <c r="G293" s="18"/>
      <c r="H293" s="9"/>
    </row>
    <row r="294">
      <c r="F294" s="9"/>
      <c r="G294" s="18"/>
      <c r="H294" s="9"/>
    </row>
    <row r="295">
      <c r="F295" s="9"/>
      <c r="G295" s="18"/>
      <c r="H295" s="9"/>
    </row>
    <row r="296">
      <c r="F296" s="9"/>
      <c r="G296" s="18"/>
      <c r="H296" s="9"/>
    </row>
    <row r="297">
      <c r="F297" s="9"/>
      <c r="G297" s="18"/>
      <c r="H297" s="9"/>
    </row>
    <row r="298">
      <c r="F298" s="9"/>
      <c r="G298" s="18"/>
      <c r="H298" s="9"/>
    </row>
    <row r="299">
      <c r="F299" s="9"/>
      <c r="G299" s="18"/>
      <c r="H299" s="9"/>
    </row>
    <row r="300">
      <c r="F300" s="9"/>
      <c r="G300" s="18"/>
      <c r="H300" s="9"/>
    </row>
    <row r="301">
      <c r="F301" s="9"/>
      <c r="G301" s="18"/>
      <c r="H301" s="9"/>
    </row>
    <row r="302">
      <c r="F302" s="9"/>
      <c r="G302" s="18"/>
      <c r="H302" s="9"/>
    </row>
    <row r="303">
      <c r="F303" s="9"/>
      <c r="G303" s="18"/>
      <c r="H303" s="9"/>
    </row>
    <row r="304">
      <c r="F304" s="9"/>
      <c r="G304" s="18"/>
      <c r="H304" s="9"/>
    </row>
    <row r="305">
      <c r="F305" s="9"/>
      <c r="G305" s="18"/>
      <c r="H305" s="9"/>
    </row>
    <row r="306">
      <c r="F306" s="9"/>
      <c r="G306" s="18"/>
      <c r="H306" s="9"/>
    </row>
    <row r="307">
      <c r="F307" s="9"/>
      <c r="G307" s="18"/>
      <c r="H307" s="9"/>
    </row>
    <row r="308">
      <c r="F308" s="9"/>
      <c r="G308" s="18"/>
      <c r="H308" s="9"/>
    </row>
    <row r="309">
      <c r="F309" s="9"/>
      <c r="G309" s="18"/>
      <c r="H309" s="9"/>
    </row>
    <row r="310">
      <c r="F310" s="9"/>
      <c r="G310" s="18"/>
      <c r="H310" s="9"/>
    </row>
    <row r="311">
      <c r="F311" s="9"/>
      <c r="G311" s="18"/>
      <c r="H311" s="9"/>
    </row>
    <row r="312">
      <c r="F312" s="9"/>
      <c r="G312" s="18"/>
      <c r="H312" s="9"/>
    </row>
    <row r="313">
      <c r="F313" s="9"/>
      <c r="G313" s="18"/>
      <c r="H313" s="9"/>
    </row>
    <row r="314">
      <c r="F314" s="9"/>
      <c r="G314" s="18"/>
      <c r="H314" s="9"/>
    </row>
    <row r="315">
      <c r="F315" s="9"/>
      <c r="G315" s="18"/>
      <c r="H315" s="9"/>
    </row>
    <row r="316">
      <c r="F316" s="9"/>
      <c r="G316" s="18"/>
      <c r="H316" s="9"/>
    </row>
    <row r="317">
      <c r="F317" s="9"/>
      <c r="G317" s="18"/>
      <c r="H317" s="9"/>
    </row>
    <row r="318">
      <c r="F318" s="9"/>
      <c r="G318" s="18"/>
      <c r="H318" s="9"/>
    </row>
    <row r="319">
      <c r="F319" s="9"/>
      <c r="G319" s="18"/>
      <c r="H319" s="9"/>
    </row>
    <row r="320">
      <c r="F320" s="9"/>
      <c r="G320" s="18"/>
      <c r="H320" s="9"/>
    </row>
    <row r="321">
      <c r="F321" s="9"/>
      <c r="G321" s="18"/>
      <c r="H321" s="9"/>
    </row>
    <row r="322">
      <c r="F322" s="9"/>
      <c r="G322" s="18"/>
      <c r="H322" s="9"/>
    </row>
    <row r="323">
      <c r="F323" s="9"/>
      <c r="G323" s="18"/>
      <c r="H323" s="9"/>
    </row>
    <row r="324">
      <c r="F324" s="9"/>
      <c r="G324" s="18"/>
      <c r="H324" s="9"/>
    </row>
    <row r="325">
      <c r="F325" s="9"/>
      <c r="G325" s="18"/>
      <c r="H325" s="9"/>
    </row>
    <row r="326">
      <c r="F326" s="9"/>
      <c r="G326" s="18"/>
      <c r="H326" s="9"/>
    </row>
    <row r="327">
      <c r="F327" s="9"/>
      <c r="G327" s="18"/>
      <c r="H327" s="9"/>
    </row>
    <row r="328">
      <c r="F328" s="9"/>
      <c r="G328" s="18"/>
      <c r="H328" s="9"/>
    </row>
    <row r="329">
      <c r="F329" s="9"/>
      <c r="G329" s="18"/>
      <c r="H329" s="9"/>
    </row>
    <row r="330">
      <c r="F330" s="9"/>
      <c r="G330" s="18"/>
      <c r="H330" s="9"/>
    </row>
    <row r="331">
      <c r="F331" s="9"/>
      <c r="G331" s="18"/>
      <c r="H331" s="9"/>
    </row>
    <row r="332">
      <c r="F332" s="9"/>
      <c r="G332" s="18"/>
      <c r="H332" s="9"/>
    </row>
    <row r="333">
      <c r="F333" s="9"/>
      <c r="G333" s="18"/>
      <c r="H333" s="9"/>
    </row>
    <row r="334">
      <c r="F334" s="9"/>
      <c r="G334" s="18"/>
      <c r="H334" s="9"/>
    </row>
    <row r="335">
      <c r="F335" s="9"/>
      <c r="G335" s="18"/>
      <c r="H335" s="9"/>
    </row>
    <row r="336">
      <c r="F336" s="9"/>
      <c r="G336" s="18"/>
      <c r="H336" s="9"/>
    </row>
    <row r="337">
      <c r="F337" s="9"/>
      <c r="G337" s="18"/>
      <c r="H337" s="9"/>
    </row>
    <row r="338">
      <c r="F338" s="9"/>
      <c r="G338" s="18"/>
      <c r="H338" s="9"/>
    </row>
    <row r="339">
      <c r="F339" s="9"/>
      <c r="G339" s="18"/>
      <c r="H339" s="9"/>
    </row>
    <row r="340">
      <c r="F340" s="9"/>
      <c r="G340" s="18"/>
      <c r="H340" s="9"/>
    </row>
    <row r="341">
      <c r="F341" s="9"/>
      <c r="G341" s="18"/>
      <c r="H341" s="9"/>
    </row>
    <row r="342">
      <c r="F342" s="9"/>
      <c r="G342" s="18"/>
      <c r="H342" s="9"/>
    </row>
    <row r="343">
      <c r="F343" s="9"/>
      <c r="G343" s="18"/>
      <c r="H343" s="9"/>
    </row>
    <row r="344">
      <c r="F344" s="9"/>
      <c r="G344" s="18"/>
      <c r="H344" s="9"/>
    </row>
    <row r="345">
      <c r="F345" s="9"/>
      <c r="G345" s="18"/>
      <c r="H345" s="9"/>
    </row>
    <row r="346">
      <c r="F346" s="9"/>
      <c r="G346" s="18"/>
      <c r="H346" s="9"/>
    </row>
    <row r="347">
      <c r="F347" s="9"/>
      <c r="G347" s="18"/>
      <c r="H347" s="9"/>
    </row>
    <row r="348">
      <c r="F348" s="9"/>
      <c r="G348" s="18"/>
      <c r="H348" s="9"/>
    </row>
    <row r="349">
      <c r="F349" s="9"/>
      <c r="G349" s="18"/>
      <c r="H349" s="9"/>
    </row>
    <row r="350">
      <c r="F350" s="9"/>
      <c r="G350" s="18"/>
      <c r="H350" s="9"/>
    </row>
    <row r="351">
      <c r="F351" s="9"/>
      <c r="G351" s="18"/>
      <c r="H351" s="9"/>
    </row>
    <row r="352">
      <c r="F352" s="9"/>
      <c r="G352" s="18"/>
      <c r="H352" s="9"/>
    </row>
    <row r="353">
      <c r="F353" s="9"/>
      <c r="G353" s="18"/>
      <c r="H353" s="9"/>
    </row>
    <row r="354">
      <c r="F354" s="9"/>
      <c r="G354" s="18"/>
      <c r="H354" s="9"/>
    </row>
    <row r="355">
      <c r="F355" s="9"/>
      <c r="G355" s="18"/>
      <c r="H355" s="9"/>
    </row>
    <row r="356">
      <c r="F356" s="9"/>
      <c r="G356" s="18"/>
      <c r="H356" s="9"/>
    </row>
    <row r="357">
      <c r="F357" s="9"/>
      <c r="G357" s="18"/>
      <c r="H357" s="9"/>
    </row>
    <row r="358">
      <c r="F358" s="9"/>
      <c r="G358" s="18"/>
      <c r="H358" s="9"/>
    </row>
    <row r="359">
      <c r="F359" s="9"/>
      <c r="G359" s="18"/>
      <c r="H359" s="9"/>
    </row>
    <row r="360">
      <c r="F360" s="9"/>
      <c r="G360" s="18"/>
      <c r="H360" s="9"/>
    </row>
    <row r="361">
      <c r="F361" s="9"/>
      <c r="G361" s="18"/>
      <c r="H361" s="9"/>
    </row>
    <row r="362">
      <c r="F362" s="9"/>
      <c r="G362" s="18"/>
      <c r="H362" s="9"/>
    </row>
    <row r="363">
      <c r="F363" s="9"/>
      <c r="G363" s="18"/>
      <c r="H363" s="9"/>
    </row>
    <row r="364">
      <c r="F364" s="9"/>
      <c r="G364" s="18"/>
      <c r="H364" s="9"/>
    </row>
    <row r="365">
      <c r="F365" s="9"/>
      <c r="G365" s="18"/>
      <c r="H365" s="9"/>
    </row>
    <row r="366">
      <c r="F366" s="9"/>
      <c r="G366" s="18"/>
      <c r="H366" s="9"/>
    </row>
    <row r="367">
      <c r="F367" s="9"/>
      <c r="G367" s="18"/>
      <c r="H367" s="9"/>
    </row>
    <row r="368">
      <c r="F368" s="9"/>
      <c r="G368" s="18"/>
      <c r="H368" s="9"/>
    </row>
    <row r="369">
      <c r="F369" s="9"/>
      <c r="G369" s="18"/>
      <c r="H369" s="9"/>
    </row>
    <row r="370">
      <c r="F370" s="9"/>
      <c r="G370" s="18"/>
      <c r="H370" s="9"/>
    </row>
    <row r="371">
      <c r="F371" s="9"/>
      <c r="G371" s="18"/>
      <c r="H371" s="9"/>
    </row>
    <row r="372">
      <c r="F372" s="9"/>
      <c r="G372" s="18"/>
      <c r="H372" s="9"/>
    </row>
    <row r="373">
      <c r="F373" s="9"/>
      <c r="G373" s="18"/>
      <c r="H373" s="9"/>
    </row>
    <row r="374">
      <c r="F374" s="9"/>
      <c r="G374" s="18"/>
      <c r="H374" s="9"/>
    </row>
    <row r="375">
      <c r="F375" s="9"/>
      <c r="G375" s="18"/>
      <c r="H375" s="9"/>
    </row>
    <row r="376">
      <c r="F376" s="9"/>
      <c r="G376" s="18"/>
      <c r="H376" s="9"/>
    </row>
    <row r="377">
      <c r="F377" s="9"/>
      <c r="G377" s="18"/>
      <c r="H377" s="9"/>
    </row>
    <row r="378">
      <c r="F378" s="9"/>
      <c r="G378" s="18"/>
      <c r="H378" s="9"/>
    </row>
    <row r="379">
      <c r="F379" s="9"/>
      <c r="G379" s="18"/>
      <c r="H379" s="9"/>
    </row>
    <row r="380">
      <c r="F380" s="9"/>
      <c r="G380" s="18"/>
      <c r="H380" s="9"/>
    </row>
    <row r="381">
      <c r="F381" s="9"/>
      <c r="G381" s="18"/>
      <c r="H381" s="9"/>
    </row>
    <row r="382">
      <c r="F382" s="9"/>
      <c r="G382" s="18"/>
      <c r="H382" s="9"/>
    </row>
    <row r="383">
      <c r="F383" s="9"/>
      <c r="G383" s="18"/>
      <c r="H383" s="9"/>
    </row>
    <row r="384">
      <c r="F384" s="9"/>
      <c r="G384" s="18"/>
      <c r="H384" s="9"/>
    </row>
    <row r="385">
      <c r="F385" s="9"/>
      <c r="G385" s="18"/>
      <c r="H385" s="9"/>
    </row>
    <row r="386">
      <c r="F386" s="9"/>
      <c r="G386" s="18"/>
      <c r="H386" s="9"/>
    </row>
    <row r="387">
      <c r="F387" s="9"/>
      <c r="G387" s="18"/>
      <c r="H387" s="9"/>
    </row>
    <row r="388">
      <c r="F388" s="9"/>
      <c r="G388" s="18"/>
      <c r="H388" s="9"/>
    </row>
    <row r="389">
      <c r="F389" s="9"/>
      <c r="G389" s="18"/>
      <c r="H389" s="9"/>
    </row>
    <row r="390">
      <c r="F390" s="9"/>
      <c r="G390" s="18"/>
      <c r="H390" s="9"/>
    </row>
    <row r="391">
      <c r="F391" s="9"/>
      <c r="G391" s="18"/>
      <c r="H391" s="9"/>
    </row>
    <row r="392">
      <c r="F392" s="9"/>
      <c r="G392" s="18"/>
      <c r="H392" s="9"/>
    </row>
    <row r="393">
      <c r="F393" s="9"/>
      <c r="G393" s="18"/>
      <c r="H393" s="9"/>
    </row>
    <row r="394">
      <c r="F394" s="9"/>
      <c r="G394" s="18"/>
      <c r="H394" s="9"/>
    </row>
    <row r="395">
      <c r="F395" s="9"/>
      <c r="G395" s="18"/>
      <c r="H395" s="9"/>
    </row>
    <row r="396">
      <c r="F396" s="9"/>
      <c r="G396" s="18"/>
      <c r="H396" s="9"/>
    </row>
    <row r="397">
      <c r="F397" s="9"/>
      <c r="G397" s="18"/>
      <c r="H397" s="9"/>
    </row>
    <row r="398">
      <c r="F398" s="9"/>
      <c r="G398" s="18"/>
      <c r="H398" s="9"/>
    </row>
    <row r="399">
      <c r="F399" s="9"/>
      <c r="G399" s="18"/>
      <c r="H399" s="9"/>
    </row>
    <row r="400">
      <c r="F400" s="9"/>
      <c r="G400" s="18"/>
      <c r="H400" s="9"/>
    </row>
    <row r="401">
      <c r="F401" s="9"/>
      <c r="G401" s="18"/>
      <c r="H401" s="9"/>
    </row>
    <row r="402">
      <c r="F402" s="9"/>
      <c r="G402" s="18"/>
      <c r="H402" s="9"/>
    </row>
    <row r="403">
      <c r="F403" s="9"/>
      <c r="G403" s="18"/>
      <c r="H403" s="9"/>
    </row>
    <row r="404">
      <c r="F404" s="9"/>
      <c r="G404" s="18"/>
      <c r="H404" s="9"/>
    </row>
    <row r="405">
      <c r="F405" s="9"/>
      <c r="G405" s="18"/>
      <c r="H405" s="9"/>
    </row>
    <row r="406">
      <c r="F406" s="9"/>
      <c r="G406" s="18"/>
      <c r="H406" s="9"/>
    </row>
    <row r="407">
      <c r="F407" s="9"/>
      <c r="G407" s="18"/>
      <c r="H407" s="9"/>
    </row>
    <row r="408">
      <c r="F408" s="9"/>
      <c r="G408" s="18"/>
      <c r="H408" s="9"/>
    </row>
    <row r="409">
      <c r="F409" s="9"/>
      <c r="G409" s="18"/>
      <c r="H409" s="9"/>
    </row>
    <row r="410">
      <c r="F410" s="9"/>
      <c r="G410" s="18"/>
      <c r="H410" s="9"/>
    </row>
    <row r="411">
      <c r="F411" s="9"/>
      <c r="G411" s="18"/>
      <c r="H411" s="9"/>
    </row>
    <row r="412">
      <c r="F412" s="9"/>
      <c r="G412" s="18"/>
      <c r="H412" s="9"/>
    </row>
    <row r="413">
      <c r="F413" s="9"/>
      <c r="G413" s="18"/>
      <c r="H413" s="9"/>
    </row>
    <row r="414">
      <c r="F414" s="9"/>
      <c r="G414" s="18"/>
      <c r="H414" s="9"/>
    </row>
    <row r="415">
      <c r="F415" s="9"/>
      <c r="G415" s="18"/>
      <c r="H415" s="9"/>
    </row>
    <row r="416">
      <c r="F416" s="9"/>
      <c r="G416" s="18"/>
      <c r="H416" s="9"/>
    </row>
    <row r="417">
      <c r="F417" s="9"/>
      <c r="G417" s="18"/>
      <c r="H417" s="9"/>
    </row>
    <row r="418">
      <c r="F418" s="9"/>
      <c r="G418" s="18"/>
      <c r="H418" s="9"/>
    </row>
    <row r="419">
      <c r="F419" s="9"/>
      <c r="G419" s="18"/>
      <c r="H419" s="9"/>
    </row>
    <row r="420">
      <c r="F420" s="9"/>
      <c r="G420" s="18"/>
      <c r="H420" s="9"/>
    </row>
    <row r="421">
      <c r="F421" s="9"/>
      <c r="G421" s="18"/>
      <c r="H421" s="9"/>
    </row>
    <row r="422">
      <c r="F422" s="9"/>
      <c r="G422" s="18"/>
      <c r="H422" s="9"/>
    </row>
    <row r="423">
      <c r="F423" s="9"/>
      <c r="G423" s="18"/>
      <c r="H423" s="9"/>
    </row>
    <row r="424">
      <c r="F424" s="9"/>
      <c r="G424" s="18"/>
      <c r="H424" s="9"/>
    </row>
    <row r="425">
      <c r="F425" s="9"/>
      <c r="G425" s="18"/>
      <c r="H425" s="9"/>
    </row>
    <row r="426">
      <c r="F426" s="9"/>
      <c r="G426" s="18"/>
      <c r="H426" s="9"/>
    </row>
    <row r="427">
      <c r="F427" s="9"/>
      <c r="G427" s="18"/>
      <c r="H427" s="9"/>
    </row>
    <row r="428">
      <c r="F428" s="9"/>
      <c r="G428" s="18"/>
      <c r="H428" s="9"/>
    </row>
    <row r="429">
      <c r="F429" s="9"/>
      <c r="G429" s="18"/>
      <c r="H429" s="9"/>
    </row>
    <row r="430">
      <c r="F430" s="9"/>
      <c r="G430" s="18"/>
      <c r="H430" s="9"/>
    </row>
    <row r="431">
      <c r="F431" s="9"/>
      <c r="G431" s="18"/>
      <c r="H431" s="9"/>
    </row>
    <row r="432">
      <c r="F432" s="9"/>
      <c r="G432" s="18"/>
      <c r="H432" s="9"/>
    </row>
    <row r="433">
      <c r="F433" s="9"/>
      <c r="G433" s="18"/>
      <c r="H433" s="9"/>
    </row>
    <row r="434">
      <c r="F434" s="9"/>
      <c r="G434" s="18"/>
      <c r="H434" s="9"/>
    </row>
    <row r="435">
      <c r="F435" s="9"/>
      <c r="G435" s="18"/>
      <c r="H435" s="9"/>
    </row>
    <row r="436">
      <c r="F436" s="9"/>
      <c r="G436" s="18"/>
      <c r="H436" s="9"/>
    </row>
    <row r="437">
      <c r="F437" s="9"/>
      <c r="G437" s="18"/>
      <c r="H437" s="9"/>
    </row>
    <row r="438">
      <c r="F438" s="9"/>
      <c r="G438" s="18"/>
      <c r="H438" s="9"/>
    </row>
    <row r="439">
      <c r="F439" s="9"/>
      <c r="G439" s="18"/>
      <c r="H439" s="9"/>
    </row>
    <row r="440">
      <c r="F440" s="9"/>
      <c r="G440" s="18"/>
      <c r="H440" s="9"/>
    </row>
    <row r="441">
      <c r="F441" s="9"/>
      <c r="G441" s="18"/>
      <c r="H441" s="9"/>
    </row>
    <row r="442">
      <c r="F442" s="9"/>
      <c r="G442" s="18"/>
      <c r="H442" s="9"/>
    </row>
    <row r="443">
      <c r="F443" s="9"/>
      <c r="G443" s="18"/>
      <c r="H443" s="9"/>
    </row>
    <row r="444">
      <c r="F444" s="9"/>
      <c r="G444" s="18"/>
      <c r="H444" s="9"/>
    </row>
    <row r="445">
      <c r="F445" s="9"/>
      <c r="G445" s="18"/>
      <c r="H445" s="9"/>
    </row>
    <row r="446">
      <c r="F446" s="9"/>
      <c r="G446" s="18"/>
      <c r="H446" s="9"/>
    </row>
    <row r="447">
      <c r="F447" s="9"/>
      <c r="G447" s="18"/>
      <c r="H447" s="9"/>
    </row>
    <row r="448">
      <c r="F448" s="9"/>
      <c r="G448" s="18"/>
      <c r="H448" s="9"/>
    </row>
    <row r="449">
      <c r="F449" s="9"/>
      <c r="G449" s="18"/>
      <c r="H449" s="9"/>
    </row>
    <row r="450">
      <c r="F450" s="9"/>
      <c r="G450" s="18"/>
      <c r="H450" s="9"/>
    </row>
    <row r="451">
      <c r="F451" s="9"/>
      <c r="G451" s="18"/>
      <c r="H451" s="9"/>
    </row>
    <row r="452">
      <c r="F452" s="9"/>
      <c r="G452" s="18"/>
      <c r="H452" s="9"/>
    </row>
    <row r="453">
      <c r="F453" s="9"/>
      <c r="G453" s="18"/>
      <c r="H453" s="9"/>
    </row>
    <row r="454">
      <c r="F454" s="9"/>
      <c r="G454" s="18"/>
      <c r="H454" s="9"/>
    </row>
    <row r="455">
      <c r="F455" s="9"/>
      <c r="G455" s="18"/>
      <c r="H455" s="9"/>
    </row>
    <row r="456">
      <c r="F456" s="9"/>
      <c r="G456" s="18"/>
      <c r="H456" s="9"/>
    </row>
    <row r="457">
      <c r="F457" s="9"/>
      <c r="G457" s="18"/>
      <c r="H457" s="9"/>
    </row>
    <row r="458">
      <c r="F458" s="9"/>
      <c r="G458" s="18"/>
      <c r="H458" s="9"/>
    </row>
    <row r="459">
      <c r="F459" s="9"/>
      <c r="G459" s="18"/>
      <c r="H459" s="9"/>
    </row>
    <row r="460">
      <c r="F460" s="9"/>
      <c r="G460" s="18"/>
      <c r="H460" s="9"/>
    </row>
    <row r="461">
      <c r="F461" s="9"/>
      <c r="G461" s="18"/>
      <c r="H461" s="9"/>
    </row>
    <row r="462">
      <c r="F462" s="9"/>
      <c r="G462" s="18"/>
      <c r="H462" s="9"/>
    </row>
    <row r="463">
      <c r="F463" s="9"/>
      <c r="G463" s="18"/>
      <c r="H463" s="9"/>
    </row>
    <row r="464">
      <c r="F464" s="9"/>
      <c r="G464" s="18"/>
      <c r="H464" s="9"/>
    </row>
    <row r="465">
      <c r="F465" s="9"/>
      <c r="G465" s="18"/>
      <c r="H465" s="9"/>
    </row>
    <row r="466">
      <c r="F466" s="9"/>
      <c r="G466" s="18"/>
      <c r="H466" s="9"/>
    </row>
    <row r="467">
      <c r="F467" s="9"/>
      <c r="G467" s="18"/>
      <c r="H467" s="9"/>
    </row>
    <row r="468">
      <c r="F468" s="9"/>
      <c r="G468" s="18"/>
      <c r="H468" s="9"/>
    </row>
    <row r="469">
      <c r="F469" s="9"/>
      <c r="G469" s="18"/>
      <c r="H469" s="9"/>
    </row>
    <row r="470">
      <c r="F470" s="9"/>
      <c r="G470" s="18"/>
      <c r="H470" s="9"/>
    </row>
    <row r="471">
      <c r="F471" s="9"/>
      <c r="G471" s="18"/>
      <c r="H471" s="9"/>
    </row>
    <row r="472">
      <c r="F472" s="9"/>
      <c r="G472" s="18"/>
      <c r="H472" s="9"/>
    </row>
    <row r="473">
      <c r="F473" s="9"/>
      <c r="G473" s="18"/>
      <c r="H473" s="9"/>
    </row>
    <row r="474">
      <c r="F474" s="9"/>
      <c r="G474" s="18"/>
      <c r="H474" s="9"/>
    </row>
    <row r="475">
      <c r="F475" s="9"/>
      <c r="G475" s="18"/>
      <c r="H475" s="9"/>
    </row>
    <row r="476">
      <c r="F476" s="9"/>
      <c r="G476" s="18"/>
      <c r="H476" s="9"/>
    </row>
    <row r="477">
      <c r="F477" s="9"/>
      <c r="G477" s="18"/>
      <c r="H477" s="9"/>
    </row>
    <row r="478">
      <c r="F478" s="9"/>
      <c r="G478" s="18"/>
      <c r="H478" s="9"/>
    </row>
    <row r="479">
      <c r="F479" s="9"/>
      <c r="G479" s="18"/>
      <c r="H479" s="9"/>
    </row>
    <row r="480">
      <c r="F480" s="9"/>
      <c r="G480" s="18"/>
      <c r="H480" s="9"/>
    </row>
    <row r="481">
      <c r="F481" s="9"/>
      <c r="G481" s="18"/>
      <c r="H481" s="9"/>
    </row>
    <row r="482">
      <c r="F482" s="9"/>
      <c r="G482" s="18"/>
      <c r="H482" s="9"/>
    </row>
    <row r="483">
      <c r="F483" s="9"/>
      <c r="G483" s="18"/>
      <c r="H483" s="9"/>
    </row>
    <row r="484">
      <c r="F484" s="9"/>
      <c r="G484" s="18"/>
      <c r="H484" s="9"/>
    </row>
    <row r="485">
      <c r="F485" s="9"/>
      <c r="G485" s="18"/>
      <c r="H485" s="9"/>
    </row>
    <row r="486">
      <c r="F486" s="9"/>
      <c r="G486" s="18"/>
      <c r="H486" s="9"/>
    </row>
    <row r="487">
      <c r="F487" s="9"/>
      <c r="G487" s="18"/>
      <c r="H487" s="9"/>
    </row>
    <row r="488">
      <c r="F488" s="9"/>
      <c r="G488" s="18"/>
      <c r="H488" s="9"/>
    </row>
    <row r="489">
      <c r="F489" s="9"/>
      <c r="G489" s="18"/>
      <c r="H489" s="9"/>
    </row>
    <row r="490">
      <c r="F490" s="9"/>
      <c r="G490" s="18"/>
      <c r="H490" s="9"/>
    </row>
    <row r="491">
      <c r="F491" s="9"/>
      <c r="G491" s="18"/>
      <c r="H491" s="9"/>
    </row>
    <row r="492">
      <c r="F492" s="9"/>
      <c r="G492" s="18"/>
      <c r="H492" s="9"/>
    </row>
    <row r="493">
      <c r="F493" s="9"/>
      <c r="G493" s="18"/>
      <c r="H493" s="9"/>
    </row>
    <row r="494">
      <c r="F494" s="9"/>
      <c r="G494" s="18"/>
      <c r="H494" s="9"/>
    </row>
    <row r="495">
      <c r="F495" s="9"/>
      <c r="G495" s="18"/>
      <c r="H495" s="9"/>
    </row>
    <row r="496">
      <c r="F496" s="9"/>
      <c r="G496" s="18"/>
      <c r="H496" s="9"/>
    </row>
    <row r="497">
      <c r="F497" s="9"/>
      <c r="G497" s="18"/>
      <c r="H497" s="9"/>
    </row>
    <row r="498">
      <c r="F498" s="9"/>
      <c r="G498" s="18"/>
      <c r="H498" s="9"/>
    </row>
    <row r="499">
      <c r="F499" s="9"/>
      <c r="G499" s="18"/>
      <c r="H499" s="9"/>
    </row>
    <row r="500">
      <c r="F500" s="9"/>
      <c r="G500" s="18"/>
      <c r="H500" s="9"/>
    </row>
    <row r="501">
      <c r="F501" s="9"/>
      <c r="G501" s="18"/>
      <c r="H501" s="9"/>
    </row>
    <row r="502">
      <c r="F502" s="9"/>
      <c r="G502" s="18"/>
      <c r="H502" s="9"/>
    </row>
    <row r="503">
      <c r="F503" s="9"/>
      <c r="G503" s="18"/>
      <c r="H503" s="9"/>
    </row>
    <row r="504">
      <c r="F504" s="9"/>
      <c r="G504" s="18"/>
      <c r="H504" s="9"/>
    </row>
    <row r="505">
      <c r="F505" s="9"/>
      <c r="G505" s="18"/>
      <c r="H505" s="9"/>
    </row>
    <row r="506">
      <c r="F506" s="9"/>
      <c r="G506" s="18"/>
      <c r="H506" s="9"/>
    </row>
    <row r="507">
      <c r="F507" s="9"/>
      <c r="G507" s="18"/>
      <c r="H507" s="9"/>
    </row>
    <row r="508">
      <c r="F508" s="9"/>
      <c r="G508" s="18"/>
      <c r="H508" s="9"/>
    </row>
    <row r="509">
      <c r="F509" s="9"/>
      <c r="G509" s="18"/>
      <c r="H509" s="9"/>
    </row>
    <row r="510">
      <c r="F510" s="9"/>
      <c r="G510" s="18"/>
      <c r="H510" s="9"/>
    </row>
    <row r="511">
      <c r="F511" s="9"/>
      <c r="G511" s="18"/>
      <c r="H511" s="9"/>
    </row>
    <row r="512">
      <c r="F512" s="9"/>
      <c r="G512" s="18"/>
      <c r="H512" s="9"/>
    </row>
    <row r="513">
      <c r="F513" s="9"/>
      <c r="G513" s="18"/>
      <c r="H513" s="9"/>
    </row>
    <row r="514">
      <c r="F514" s="9"/>
      <c r="G514" s="18"/>
      <c r="H514" s="9"/>
    </row>
    <row r="515">
      <c r="F515" s="9"/>
      <c r="G515" s="18"/>
      <c r="H515" s="9"/>
    </row>
    <row r="516">
      <c r="F516" s="9"/>
      <c r="G516" s="18"/>
      <c r="H516" s="9"/>
    </row>
    <row r="517">
      <c r="F517" s="9"/>
      <c r="G517" s="18"/>
      <c r="H517" s="9"/>
    </row>
    <row r="518">
      <c r="F518" s="9"/>
      <c r="G518" s="18"/>
      <c r="H518" s="9"/>
    </row>
    <row r="519">
      <c r="F519" s="9"/>
      <c r="G519" s="18"/>
      <c r="H519" s="9"/>
    </row>
    <row r="520">
      <c r="F520" s="9"/>
      <c r="G520" s="18"/>
      <c r="H520" s="9"/>
    </row>
    <row r="521">
      <c r="F521" s="9"/>
      <c r="G521" s="18"/>
      <c r="H521" s="9"/>
    </row>
    <row r="522">
      <c r="F522" s="9"/>
      <c r="G522" s="18"/>
      <c r="H522" s="9"/>
    </row>
    <row r="523">
      <c r="F523" s="9"/>
      <c r="G523" s="18"/>
      <c r="H523" s="9"/>
    </row>
    <row r="524">
      <c r="F524" s="9"/>
      <c r="G524" s="18"/>
      <c r="H524" s="9"/>
    </row>
    <row r="525">
      <c r="F525" s="9"/>
      <c r="G525" s="18"/>
      <c r="H525" s="9"/>
    </row>
    <row r="526">
      <c r="F526" s="9"/>
      <c r="G526" s="18"/>
      <c r="H526" s="9"/>
    </row>
    <row r="527">
      <c r="F527" s="9"/>
      <c r="G527" s="18"/>
      <c r="H527" s="9"/>
    </row>
    <row r="528">
      <c r="F528" s="9"/>
      <c r="G528" s="18"/>
      <c r="H528" s="9"/>
    </row>
    <row r="529">
      <c r="F529" s="9"/>
      <c r="G529" s="18"/>
      <c r="H529" s="9"/>
    </row>
    <row r="530">
      <c r="F530" s="9"/>
      <c r="G530" s="18"/>
      <c r="H530" s="9"/>
    </row>
    <row r="531">
      <c r="F531" s="9"/>
      <c r="G531" s="18"/>
      <c r="H531" s="9"/>
    </row>
    <row r="532">
      <c r="F532" s="9"/>
      <c r="G532" s="18"/>
      <c r="H532" s="9"/>
    </row>
    <row r="533">
      <c r="F533" s="9"/>
      <c r="G533" s="18"/>
      <c r="H533" s="9"/>
    </row>
    <row r="534">
      <c r="F534" s="9"/>
      <c r="G534" s="18"/>
      <c r="H534" s="9"/>
    </row>
    <row r="535">
      <c r="F535" s="9"/>
      <c r="G535" s="18"/>
      <c r="H535" s="9"/>
    </row>
    <row r="536">
      <c r="F536" s="9"/>
      <c r="G536" s="18"/>
      <c r="H536" s="9"/>
    </row>
    <row r="537">
      <c r="F537" s="9"/>
      <c r="G537" s="18"/>
      <c r="H537" s="9"/>
    </row>
    <row r="538">
      <c r="F538" s="9"/>
      <c r="G538" s="18"/>
      <c r="H538" s="9"/>
    </row>
    <row r="539">
      <c r="F539" s="9"/>
      <c r="G539" s="18"/>
      <c r="H539" s="9"/>
    </row>
    <row r="540">
      <c r="F540" s="9"/>
      <c r="G540" s="18"/>
      <c r="H540" s="9"/>
    </row>
    <row r="541">
      <c r="F541" s="9"/>
      <c r="G541" s="18"/>
      <c r="H541" s="9"/>
    </row>
    <row r="542">
      <c r="F542" s="9"/>
      <c r="G542" s="18"/>
      <c r="H542" s="9"/>
    </row>
    <row r="543">
      <c r="F543" s="9"/>
      <c r="G543" s="18"/>
      <c r="H543" s="9"/>
    </row>
    <row r="544">
      <c r="F544" s="9"/>
      <c r="G544" s="18"/>
      <c r="H544" s="9"/>
    </row>
    <row r="545">
      <c r="F545" s="9"/>
      <c r="G545" s="18"/>
      <c r="H545" s="9"/>
    </row>
    <row r="546">
      <c r="F546" s="9"/>
      <c r="G546" s="18"/>
      <c r="H546" s="9"/>
    </row>
    <row r="547">
      <c r="F547" s="9"/>
      <c r="G547" s="18"/>
      <c r="H547" s="9"/>
    </row>
    <row r="548">
      <c r="F548" s="9"/>
      <c r="G548" s="18"/>
      <c r="H548" s="9"/>
    </row>
    <row r="549">
      <c r="F549" s="9"/>
      <c r="G549" s="18"/>
      <c r="H549" s="9"/>
    </row>
    <row r="550">
      <c r="F550" s="9"/>
      <c r="G550" s="18"/>
      <c r="H550" s="9"/>
    </row>
    <row r="551">
      <c r="F551" s="9"/>
      <c r="G551" s="18"/>
      <c r="H551" s="9"/>
    </row>
    <row r="552">
      <c r="F552" s="9"/>
      <c r="G552" s="18"/>
      <c r="H552" s="9"/>
    </row>
    <row r="553">
      <c r="F553" s="9"/>
      <c r="G553" s="18"/>
      <c r="H553" s="9"/>
    </row>
    <row r="554">
      <c r="F554" s="9"/>
      <c r="G554" s="18"/>
      <c r="H554" s="9"/>
    </row>
    <row r="555">
      <c r="F555" s="9"/>
      <c r="G555" s="18"/>
      <c r="H555" s="9"/>
    </row>
    <row r="556">
      <c r="F556" s="9"/>
      <c r="G556" s="18"/>
      <c r="H556" s="9"/>
    </row>
    <row r="557">
      <c r="F557" s="9"/>
      <c r="G557" s="18"/>
      <c r="H557" s="9"/>
    </row>
    <row r="558">
      <c r="F558" s="9"/>
      <c r="G558" s="18"/>
      <c r="H558" s="9"/>
    </row>
    <row r="559">
      <c r="F559" s="9"/>
      <c r="G559" s="18"/>
      <c r="H559" s="9"/>
    </row>
    <row r="560">
      <c r="F560" s="9"/>
      <c r="G560" s="18"/>
      <c r="H560" s="9"/>
    </row>
    <row r="561">
      <c r="F561" s="9"/>
      <c r="G561" s="18"/>
      <c r="H561" s="9"/>
    </row>
    <row r="562">
      <c r="F562" s="9"/>
      <c r="G562" s="18"/>
      <c r="H562" s="9"/>
    </row>
    <row r="563">
      <c r="F563" s="9"/>
      <c r="G563" s="18"/>
      <c r="H563" s="9"/>
    </row>
    <row r="564">
      <c r="F564" s="9"/>
      <c r="G564" s="18"/>
      <c r="H564" s="9"/>
    </row>
    <row r="565">
      <c r="F565" s="9"/>
      <c r="G565" s="18"/>
      <c r="H565" s="9"/>
    </row>
    <row r="566">
      <c r="F566" s="9"/>
      <c r="G566" s="18"/>
      <c r="H566" s="9"/>
    </row>
    <row r="567">
      <c r="F567" s="9"/>
      <c r="G567" s="18"/>
      <c r="H567" s="9"/>
    </row>
    <row r="568">
      <c r="F568" s="9"/>
      <c r="G568" s="18"/>
      <c r="H568" s="9"/>
    </row>
    <row r="569">
      <c r="F569" s="9"/>
      <c r="G569" s="18"/>
      <c r="H569" s="9"/>
    </row>
    <row r="570">
      <c r="F570" s="9"/>
      <c r="G570" s="18"/>
      <c r="H570" s="9"/>
    </row>
    <row r="571">
      <c r="F571" s="9"/>
      <c r="G571" s="18"/>
      <c r="H571" s="9"/>
    </row>
    <row r="572">
      <c r="F572" s="9"/>
      <c r="G572" s="18"/>
      <c r="H572" s="9"/>
    </row>
    <row r="573">
      <c r="F573" s="9"/>
      <c r="G573" s="18"/>
      <c r="H573" s="9"/>
    </row>
    <row r="574">
      <c r="F574" s="9"/>
      <c r="G574" s="18"/>
      <c r="H574" s="9"/>
    </row>
    <row r="575">
      <c r="F575" s="9"/>
      <c r="G575" s="18"/>
      <c r="H575" s="9"/>
    </row>
    <row r="576">
      <c r="F576" s="9"/>
      <c r="G576" s="18"/>
      <c r="H576" s="9"/>
    </row>
    <row r="577">
      <c r="F577" s="9"/>
      <c r="G577" s="18"/>
      <c r="H577" s="9"/>
    </row>
    <row r="578">
      <c r="F578" s="9"/>
      <c r="G578" s="18"/>
      <c r="H578" s="9"/>
    </row>
    <row r="579">
      <c r="F579" s="9"/>
      <c r="G579" s="18"/>
      <c r="H579" s="9"/>
    </row>
    <row r="580">
      <c r="F580" s="9"/>
      <c r="G580" s="18"/>
      <c r="H580" s="9"/>
    </row>
    <row r="581">
      <c r="F581" s="9"/>
      <c r="G581" s="18"/>
      <c r="H581" s="9"/>
    </row>
    <row r="582">
      <c r="F582" s="9"/>
      <c r="G582" s="18"/>
      <c r="H582" s="9"/>
    </row>
    <row r="583">
      <c r="F583" s="9"/>
      <c r="G583" s="18"/>
      <c r="H583" s="9"/>
    </row>
    <row r="584">
      <c r="F584" s="9"/>
      <c r="G584" s="18"/>
      <c r="H584" s="9"/>
    </row>
    <row r="585">
      <c r="F585" s="9"/>
      <c r="G585" s="18"/>
      <c r="H585" s="9"/>
    </row>
    <row r="586">
      <c r="F586" s="9"/>
      <c r="G586" s="18"/>
      <c r="H586" s="9"/>
    </row>
    <row r="587">
      <c r="F587" s="9"/>
      <c r="G587" s="18"/>
      <c r="H587" s="9"/>
    </row>
    <row r="588">
      <c r="F588" s="9"/>
      <c r="G588" s="18"/>
      <c r="H588" s="9"/>
    </row>
    <row r="589">
      <c r="F589" s="9"/>
      <c r="G589" s="18"/>
      <c r="H589" s="9"/>
    </row>
    <row r="590">
      <c r="F590" s="9"/>
      <c r="G590" s="18"/>
      <c r="H590" s="9"/>
    </row>
    <row r="591">
      <c r="F591" s="9"/>
      <c r="G591" s="18"/>
      <c r="H591" s="9"/>
    </row>
    <row r="592">
      <c r="F592" s="9"/>
      <c r="G592" s="18"/>
      <c r="H592" s="9"/>
    </row>
    <row r="593">
      <c r="F593" s="9"/>
      <c r="G593" s="18"/>
      <c r="H593" s="9"/>
    </row>
    <row r="594">
      <c r="F594" s="9"/>
      <c r="G594" s="18"/>
      <c r="H594" s="9"/>
    </row>
    <row r="595">
      <c r="F595" s="9"/>
      <c r="G595" s="18"/>
      <c r="H595" s="9"/>
    </row>
    <row r="596">
      <c r="F596" s="9"/>
      <c r="G596" s="18"/>
      <c r="H596" s="9"/>
    </row>
    <row r="597">
      <c r="F597" s="9"/>
      <c r="G597" s="18"/>
      <c r="H597" s="9"/>
    </row>
    <row r="598">
      <c r="F598" s="9"/>
      <c r="G598" s="18"/>
      <c r="H598" s="9"/>
    </row>
    <row r="599">
      <c r="F599" s="9"/>
      <c r="G599" s="18"/>
      <c r="H599" s="9"/>
    </row>
    <row r="600">
      <c r="F600" s="9"/>
      <c r="G600" s="18"/>
      <c r="H600" s="9"/>
    </row>
    <row r="601">
      <c r="F601" s="9"/>
      <c r="G601" s="18"/>
      <c r="H601" s="9"/>
    </row>
    <row r="602">
      <c r="F602" s="9"/>
      <c r="G602" s="18"/>
      <c r="H602" s="9"/>
    </row>
    <row r="603">
      <c r="F603" s="9"/>
      <c r="G603" s="18"/>
      <c r="H603" s="9"/>
    </row>
    <row r="604">
      <c r="F604" s="9"/>
      <c r="G604" s="18"/>
      <c r="H604" s="9"/>
    </row>
    <row r="605">
      <c r="F605" s="9"/>
      <c r="G605" s="18"/>
      <c r="H605" s="9"/>
    </row>
    <row r="606">
      <c r="F606" s="9"/>
      <c r="G606" s="18"/>
      <c r="H606" s="9"/>
    </row>
    <row r="607">
      <c r="F607" s="9"/>
      <c r="G607" s="18"/>
      <c r="H607" s="9"/>
    </row>
    <row r="608">
      <c r="F608" s="9"/>
      <c r="G608" s="18"/>
      <c r="H608" s="9"/>
    </row>
    <row r="609">
      <c r="F609" s="9"/>
      <c r="G609" s="18"/>
      <c r="H609" s="9"/>
    </row>
    <row r="610">
      <c r="F610" s="9"/>
      <c r="G610" s="18"/>
      <c r="H610" s="9"/>
    </row>
    <row r="611">
      <c r="F611" s="9"/>
      <c r="G611" s="18"/>
      <c r="H611" s="9"/>
    </row>
    <row r="612">
      <c r="F612" s="9"/>
      <c r="G612" s="18"/>
      <c r="H612" s="9"/>
    </row>
    <row r="613">
      <c r="F613" s="9"/>
      <c r="G613" s="18"/>
      <c r="H613" s="9"/>
    </row>
    <row r="614">
      <c r="F614" s="9"/>
      <c r="G614" s="18"/>
      <c r="H614" s="9"/>
    </row>
    <row r="615">
      <c r="F615" s="9"/>
      <c r="G615" s="18"/>
      <c r="H615" s="9"/>
    </row>
    <row r="616">
      <c r="F616" s="9"/>
      <c r="G616" s="18"/>
      <c r="H616" s="9"/>
    </row>
    <row r="617">
      <c r="F617" s="9"/>
      <c r="G617" s="18"/>
      <c r="H617" s="9"/>
    </row>
    <row r="618">
      <c r="F618" s="9"/>
      <c r="G618" s="18"/>
      <c r="H618" s="9"/>
    </row>
    <row r="619">
      <c r="F619" s="9"/>
      <c r="G619" s="18"/>
      <c r="H619" s="9"/>
    </row>
    <row r="620">
      <c r="F620" s="9"/>
      <c r="G620" s="18"/>
      <c r="H620" s="9"/>
    </row>
    <row r="621">
      <c r="F621" s="9"/>
      <c r="G621" s="18"/>
      <c r="H621" s="9"/>
    </row>
    <row r="622">
      <c r="F622" s="9"/>
      <c r="G622" s="18"/>
      <c r="H622" s="9"/>
    </row>
    <row r="623">
      <c r="F623" s="9"/>
      <c r="G623" s="18"/>
      <c r="H623" s="9"/>
    </row>
    <row r="624">
      <c r="F624" s="9"/>
      <c r="G624" s="18"/>
      <c r="H624" s="9"/>
    </row>
    <row r="625">
      <c r="F625" s="9"/>
      <c r="G625" s="18"/>
      <c r="H625" s="9"/>
    </row>
    <row r="626">
      <c r="F626" s="9"/>
      <c r="G626" s="18"/>
      <c r="H626" s="9"/>
    </row>
    <row r="627">
      <c r="F627" s="9"/>
      <c r="G627" s="18"/>
      <c r="H627" s="9"/>
    </row>
    <row r="628">
      <c r="F628" s="9"/>
      <c r="G628" s="18"/>
      <c r="H628" s="9"/>
    </row>
    <row r="629">
      <c r="F629" s="9"/>
      <c r="G629" s="18"/>
      <c r="H629" s="9"/>
    </row>
    <row r="630">
      <c r="F630" s="9"/>
      <c r="G630" s="18"/>
      <c r="H630" s="9"/>
    </row>
    <row r="631">
      <c r="F631" s="9"/>
      <c r="G631" s="18"/>
      <c r="H631" s="9"/>
    </row>
    <row r="632">
      <c r="F632" s="9"/>
      <c r="G632" s="18"/>
      <c r="H632" s="9"/>
    </row>
    <row r="633">
      <c r="F633" s="9"/>
      <c r="G633" s="18"/>
      <c r="H633" s="9"/>
    </row>
    <row r="634">
      <c r="F634" s="9"/>
      <c r="G634" s="18"/>
      <c r="H634" s="9"/>
    </row>
    <row r="635">
      <c r="F635" s="9"/>
      <c r="G635" s="18"/>
      <c r="H635" s="9"/>
    </row>
    <row r="636">
      <c r="F636" s="9"/>
      <c r="G636" s="18"/>
      <c r="H636" s="9"/>
    </row>
    <row r="637">
      <c r="F637" s="9"/>
      <c r="G637" s="18"/>
      <c r="H637" s="9"/>
    </row>
    <row r="638">
      <c r="F638" s="9"/>
      <c r="G638" s="18"/>
      <c r="H638" s="9"/>
    </row>
    <row r="639">
      <c r="F639" s="9"/>
      <c r="G639" s="18"/>
      <c r="H639" s="9"/>
    </row>
    <row r="640">
      <c r="F640" s="9"/>
      <c r="G640" s="18"/>
      <c r="H640" s="9"/>
    </row>
    <row r="641">
      <c r="F641" s="9"/>
      <c r="G641" s="18"/>
      <c r="H641" s="9"/>
    </row>
    <row r="642">
      <c r="F642" s="9"/>
      <c r="G642" s="18"/>
      <c r="H642" s="9"/>
    </row>
    <row r="643">
      <c r="F643" s="9"/>
      <c r="G643" s="18"/>
      <c r="H643" s="9"/>
    </row>
    <row r="644">
      <c r="F644" s="9"/>
      <c r="G644" s="18"/>
      <c r="H644" s="9"/>
    </row>
    <row r="645">
      <c r="F645" s="9"/>
      <c r="G645" s="18"/>
      <c r="H645" s="9"/>
    </row>
    <row r="646">
      <c r="F646" s="9"/>
      <c r="G646" s="18"/>
      <c r="H646" s="9"/>
    </row>
    <row r="647">
      <c r="F647" s="9"/>
      <c r="G647" s="18"/>
      <c r="H647" s="9"/>
    </row>
    <row r="648">
      <c r="F648" s="9"/>
      <c r="G648" s="18"/>
      <c r="H648" s="9"/>
    </row>
    <row r="649">
      <c r="F649" s="9"/>
      <c r="G649" s="18"/>
      <c r="H649" s="9"/>
    </row>
    <row r="650">
      <c r="F650" s="9"/>
      <c r="G650" s="18"/>
      <c r="H650" s="9"/>
    </row>
    <row r="651">
      <c r="F651" s="9"/>
      <c r="G651" s="18"/>
      <c r="H651" s="9"/>
    </row>
    <row r="652">
      <c r="F652" s="9"/>
      <c r="G652" s="18"/>
      <c r="H652" s="9"/>
    </row>
    <row r="653">
      <c r="F653" s="9"/>
      <c r="G653" s="18"/>
      <c r="H653" s="9"/>
    </row>
    <row r="654">
      <c r="F654" s="9"/>
      <c r="G654" s="18"/>
      <c r="H654" s="9"/>
    </row>
    <row r="655">
      <c r="F655" s="9"/>
      <c r="G655" s="18"/>
      <c r="H655" s="9"/>
    </row>
    <row r="656">
      <c r="F656" s="9"/>
      <c r="G656" s="18"/>
      <c r="H656" s="9"/>
    </row>
    <row r="657">
      <c r="F657" s="9"/>
      <c r="G657" s="18"/>
      <c r="H657" s="9"/>
    </row>
    <row r="658">
      <c r="F658" s="9"/>
      <c r="G658" s="18"/>
      <c r="H658" s="9"/>
    </row>
    <row r="659">
      <c r="F659" s="9"/>
      <c r="G659" s="18"/>
      <c r="H659" s="9"/>
    </row>
    <row r="660">
      <c r="F660" s="9"/>
      <c r="G660" s="18"/>
      <c r="H660" s="9"/>
    </row>
    <row r="661">
      <c r="F661" s="9"/>
      <c r="G661" s="18"/>
      <c r="H661" s="9"/>
    </row>
    <row r="662">
      <c r="F662" s="9"/>
      <c r="G662" s="18"/>
      <c r="H662" s="9"/>
    </row>
    <row r="663">
      <c r="F663" s="9"/>
      <c r="G663" s="18"/>
      <c r="H663" s="9"/>
    </row>
    <row r="664">
      <c r="F664" s="9"/>
      <c r="G664" s="18"/>
      <c r="H664" s="9"/>
    </row>
    <row r="665">
      <c r="F665" s="9"/>
      <c r="G665" s="18"/>
      <c r="H665" s="9"/>
    </row>
    <row r="666">
      <c r="F666" s="9"/>
      <c r="G666" s="18"/>
      <c r="H666" s="9"/>
    </row>
    <row r="667">
      <c r="F667" s="9"/>
      <c r="G667" s="18"/>
      <c r="H667" s="9"/>
    </row>
    <row r="668">
      <c r="F668" s="9"/>
      <c r="G668" s="18"/>
      <c r="H668" s="9"/>
    </row>
    <row r="669">
      <c r="F669" s="9"/>
      <c r="G669" s="18"/>
      <c r="H669" s="9"/>
    </row>
    <row r="670">
      <c r="F670" s="9"/>
      <c r="G670" s="18"/>
      <c r="H670" s="9"/>
    </row>
    <row r="671">
      <c r="F671" s="9"/>
      <c r="G671" s="18"/>
      <c r="H671" s="9"/>
    </row>
    <row r="672">
      <c r="F672" s="9"/>
      <c r="G672" s="18"/>
      <c r="H672" s="9"/>
    </row>
    <row r="673">
      <c r="F673" s="9"/>
      <c r="G673" s="18"/>
      <c r="H673" s="9"/>
    </row>
    <row r="674">
      <c r="F674" s="9"/>
      <c r="G674" s="18"/>
      <c r="H674" s="9"/>
    </row>
    <row r="675">
      <c r="F675" s="9"/>
      <c r="G675" s="18"/>
      <c r="H675" s="9"/>
    </row>
    <row r="676">
      <c r="F676" s="9"/>
      <c r="G676" s="18"/>
      <c r="H676" s="9"/>
    </row>
    <row r="677">
      <c r="F677" s="9"/>
      <c r="G677" s="18"/>
      <c r="H677" s="9"/>
    </row>
    <row r="678">
      <c r="F678" s="9"/>
      <c r="G678" s="18"/>
      <c r="H678" s="9"/>
    </row>
    <row r="679">
      <c r="F679" s="9"/>
      <c r="G679" s="18"/>
      <c r="H679" s="9"/>
    </row>
    <row r="680">
      <c r="F680" s="9"/>
      <c r="G680" s="18"/>
      <c r="H680" s="9"/>
    </row>
    <row r="681">
      <c r="F681" s="9"/>
      <c r="G681" s="18"/>
      <c r="H681" s="9"/>
    </row>
    <row r="682">
      <c r="F682" s="9"/>
      <c r="G682" s="18"/>
      <c r="H682" s="9"/>
    </row>
    <row r="683">
      <c r="F683" s="9"/>
      <c r="G683" s="18"/>
      <c r="H683" s="9"/>
    </row>
    <row r="684">
      <c r="F684" s="9"/>
      <c r="G684" s="18"/>
      <c r="H684" s="9"/>
    </row>
    <row r="685">
      <c r="F685" s="9"/>
      <c r="G685" s="18"/>
      <c r="H685" s="9"/>
    </row>
    <row r="686">
      <c r="F686" s="9"/>
      <c r="G686" s="18"/>
      <c r="H686" s="9"/>
    </row>
    <row r="687">
      <c r="F687" s="9"/>
      <c r="G687" s="18"/>
      <c r="H687" s="9"/>
    </row>
    <row r="688">
      <c r="F688" s="9"/>
      <c r="G688" s="18"/>
      <c r="H688" s="9"/>
    </row>
    <row r="689">
      <c r="F689" s="9"/>
      <c r="G689" s="18"/>
      <c r="H689" s="9"/>
    </row>
    <row r="690">
      <c r="F690" s="9"/>
      <c r="G690" s="18"/>
      <c r="H690" s="9"/>
    </row>
    <row r="691">
      <c r="F691" s="9"/>
      <c r="G691" s="18"/>
      <c r="H691" s="9"/>
    </row>
    <row r="692">
      <c r="F692" s="9"/>
      <c r="G692" s="18"/>
      <c r="H692" s="9"/>
    </row>
    <row r="693">
      <c r="F693" s="9"/>
      <c r="G693" s="18"/>
      <c r="H693" s="9"/>
    </row>
    <row r="694">
      <c r="F694" s="9"/>
      <c r="G694" s="18"/>
      <c r="H694" s="9"/>
    </row>
    <row r="695">
      <c r="F695" s="9"/>
      <c r="G695" s="18"/>
      <c r="H695" s="9"/>
    </row>
    <row r="696">
      <c r="F696" s="9"/>
      <c r="G696" s="18"/>
      <c r="H696" s="9"/>
    </row>
    <row r="697">
      <c r="F697" s="9"/>
      <c r="G697" s="18"/>
      <c r="H697" s="9"/>
    </row>
    <row r="698">
      <c r="F698" s="9"/>
      <c r="G698" s="18"/>
      <c r="H698" s="9"/>
    </row>
    <row r="699">
      <c r="F699" s="9"/>
      <c r="G699" s="18"/>
      <c r="H699" s="9"/>
    </row>
    <row r="700">
      <c r="F700" s="9"/>
      <c r="G700" s="18"/>
      <c r="H700" s="9"/>
    </row>
    <row r="701">
      <c r="F701" s="9"/>
      <c r="G701" s="18"/>
      <c r="H701" s="9"/>
    </row>
    <row r="702">
      <c r="F702" s="9"/>
      <c r="G702" s="18"/>
      <c r="H702" s="9"/>
    </row>
    <row r="703">
      <c r="F703" s="9"/>
      <c r="G703" s="18"/>
      <c r="H703" s="9"/>
    </row>
    <row r="704">
      <c r="F704" s="9"/>
      <c r="G704" s="18"/>
      <c r="H704" s="9"/>
    </row>
    <row r="705">
      <c r="F705" s="9"/>
      <c r="G705" s="18"/>
      <c r="H705" s="9"/>
    </row>
    <row r="706">
      <c r="F706" s="9"/>
      <c r="G706" s="18"/>
      <c r="H706" s="9"/>
    </row>
    <row r="707">
      <c r="F707" s="9"/>
      <c r="G707" s="18"/>
      <c r="H707" s="9"/>
    </row>
    <row r="708">
      <c r="F708" s="9"/>
      <c r="G708" s="18"/>
      <c r="H708" s="9"/>
    </row>
    <row r="709">
      <c r="F709" s="9"/>
      <c r="G709" s="18"/>
      <c r="H709" s="9"/>
    </row>
    <row r="710">
      <c r="F710" s="9"/>
      <c r="G710" s="18"/>
      <c r="H710" s="9"/>
    </row>
    <row r="711">
      <c r="F711" s="9"/>
      <c r="G711" s="18"/>
      <c r="H711" s="9"/>
    </row>
    <row r="712">
      <c r="F712" s="9"/>
      <c r="G712" s="18"/>
      <c r="H712" s="9"/>
    </row>
    <row r="713">
      <c r="F713" s="9"/>
      <c r="G713" s="18"/>
      <c r="H713" s="9"/>
    </row>
    <row r="714">
      <c r="F714" s="9"/>
      <c r="G714" s="18"/>
      <c r="H714" s="9"/>
    </row>
    <row r="715">
      <c r="F715" s="9"/>
      <c r="G715" s="18"/>
      <c r="H715" s="9"/>
    </row>
    <row r="716">
      <c r="F716" s="9"/>
      <c r="G716" s="18"/>
      <c r="H716" s="9"/>
    </row>
    <row r="717">
      <c r="F717" s="9"/>
      <c r="G717" s="18"/>
      <c r="H717" s="9"/>
    </row>
    <row r="718">
      <c r="F718" s="9"/>
      <c r="G718" s="18"/>
      <c r="H718" s="9"/>
    </row>
    <row r="719">
      <c r="F719" s="9"/>
      <c r="G719" s="18"/>
      <c r="H719" s="9"/>
    </row>
    <row r="720">
      <c r="F720" s="9"/>
      <c r="G720" s="18"/>
      <c r="H720" s="9"/>
    </row>
    <row r="721">
      <c r="F721" s="9"/>
      <c r="G721" s="18"/>
      <c r="H721" s="9"/>
    </row>
    <row r="722">
      <c r="F722" s="9"/>
      <c r="G722" s="18"/>
      <c r="H722" s="9"/>
    </row>
    <row r="723">
      <c r="F723" s="9"/>
      <c r="G723" s="18"/>
      <c r="H723" s="9"/>
    </row>
    <row r="724">
      <c r="F724" s="9"/>
      <c r="G724" s="18"/>
      <c r="H724" s="9"/>
    </row>
    <row r="725">
      <c r="F725" s="9"/>
      <c r="G725" s="18"/>
      <c r="H725" s="9"/>
    </row>
    <row r="726">
      <c r="F726" s="9"/>
      <c r="G726" s="18"/>
      <c r="H726" s="9"/>
    </row>
    <row r="727">
      <c r="F727" s="9"/>
      <c r="G727" s="18"/>
      <c r="H727" s="9"/>
    </row>
    <row r="728">
      <c r="F728" s="9"/>
      <c r="G728" s="18"/>
      <c r="H728" s="9"/>
    </row>
    <row r="729">
      <c r="F729" s="9"/>
      <c r="G729" s="18"/>
      <c r="H729" s="9"/>
    </row>
    <row r="730">
      <c r="F730" s="9"/>
      <c r="G730" s="18"/>
      <c r="H730" s="9"/>
    </row>
    <row r="731">
      <c r="F731" s="9"/>
      <c r="G731" s="18"/>
      <c r="H731" s="9"/>
    </row>
    <row r="732">
      <c r="F732" s="9"/>
      <c r="G732" s="18"/>
      <c r="H732" s="9"/>
    </row>
    <row r="733">
      <c r="F733" s="9"/>
      <c r="G733" s="18"/>
      <c r="H733" s="9"/>
    </row>
    <row r="734">
      <c r="F734" s="9"/>
      <c r="G734" s="18"/>
      <c r="H734" s="9"/>
    </row>
    <row r="735">
      <c r="F735" s="9"/>
      <c r="G735" s="18"/>
      <c r="H735" s="9"/>
    </row>
    <row r="736">
      <c r="F736" s="9"/>
      <c r="G736" s="18"/>
      <c r="H736" s="9"/>
    </row>
    <row r="737">
      <c r="F737" s="9"/>
      <c r="G737" s="18"/>
      <c r="H737" s="9"/>
    </row>
    <row r="738">
      <c r="F738" s="9"/>
      <c r="G738" s="18"/>
      <c r="H738" s="9"/>
    </row>
    <row r="739">
      <c r="F739" s="9"/>
      <c r="G739" s="18"/>
      <c r="H739" s="9"/>
    </row>
    <row r="740">
      <c r="F740" s="9"/>
      <c r="G740" s="18"/>
      <c r="H740" s="9"/>
    </row>
    <row r="741">
      <c r="F741" s="9"/>
      <c r="G741" s="18"/>
      <c r="H741" s="9"/>
    </row>
    <row r="742">
      <c r="F742" s="9"/>
      <c r="G742" s="18"/>
      <c r="H742" s="9"/>
    </row>
    <row r="743">
      <c r="F743" s="9"/>
      <c r="G743" s="18"/>
      <c r="H743" s="9"/>
    </row>
    <row r="744">
      <c r="F744" s="9"/>
      <c r="G744" s="18"/>
      <c r="H744" s="9"/>
    </row>
    <row r="745">
      <c r="F745" s="9"/>
      <c r="G745" s="18"/>
      <c r="H745" s="9"/>
    </row>
    <row r="746">
      <c r="F746" s="9"/>
      <c r="G746" s="18"/>
      <c r="H746" s="9"/>
    </row>
    <row r="747">
      <c r="F747" s="9"/>
      <c r="G747" s="18"/>
      <c r="H747" s="9"/>
    </row>
    <row r="748">
      <c r="F748" s="9"/>
      <c r="G748" s="18"/>
      <c r="H748" s="9"/>
    </row>
    <row r="749">
      <c r="F749" s="9"/>
      <c r="G749" s="18"/>
      <c r="H749" s="9"/>
    </row>
    <row r="750">
      <c r="F750" s="9"/>
      <c r="G750" s="18"/>
      <c r="H750" s="9"/>
    </row>
    <row r="751">
      <c r="F751" s="9"/>
      <c r="G751" s="18"/>
      <c r="H751" s="9"/>
    </row>
    <row r="752">
      <c r="F752" s="9"/>
      <c r="G752" s="18"/>
      <c r="H752" s="9"/>
    </row>
    <row r="753">
      <c r="F753" s="9"/>
      <c r="G753" s="18"/>
      <c r="H753" s="9"/>
    </row>
    <row r="754">
      <c r="F754" s="9"/>
      <c r="G754" s="18"/>
      <c r="H754" s="9"/>
    </row>
    <row r="755">
      <c r="F755" s="9"/>
      <c r="G755" s="18"/>
      <c r="H755" s="9"/>
    </row>
    <row r="756">
      <c r="F756" s="9"/>
      <c r="G756" s="18"/>
      <c r="H756" s="9"/>
    </row>
    <row r="757">
      <c r="F757" s="9"/>
      <c r="G757" s="18"/>
      <c r="H757" s="9"/>
    </row>
    <row r="758">
      <c r="F758" s="9"/>
      <c r="G758" s="18"/>
      <c r="H758" s="9"/>
    </row>
    <row r="759">
      <c r="F759" s="9"/>
      <c r="G759" s="18"/>
      <c r="H759" s="9"/>
    </row>
    <row r="760">
      <c r="F760" s="9"/>
      <c r="G760" s="18"/>
      <c r="H760" s="9"/>
    </row>
    <row r="761">
      <c r="F761" s="9"/>
      <c r="G761" s="18"/>
      <c r="H761" s="9"/>
    </row>
    <row r="762">
      <c r="F762" s="9"/>
      <c r="G762" s="18"/>
      <c r="H762" s="9"/>
    </row>
    <row r="763">
      <c r="F763" s="9"/>
      <c r="G763" s="18"/>
      <c r="H763" s="9"/>
    </row>
    <row r="764">
      <c r="F764" s="9"/>
      <c r="G764" s="18"/>
      <c r="H764" s="9"/>
    </row>
    <row r="765">
      <c r="F765" s="9"/>
      <c r="G765" s="18"/>
      <c r="H765" s="9"/>
    </row>
    <row r="766">
      <c r="F766" s="9"/>
      <c r="G766" s="18"/>
      <c r="H766" s="9"/>
    </row>
    <row r="767">
      <c r="F767" s="9"/>
      <c r="G767" s="18"/>
      <c r="H767" s="9"/>
    </row>
    <row r="768">
      <c r="F768" s="9"/>
      <c r="G768" s="18"/>
      <c r="H768" s="9"/>
    </row>
    <row r="769">
      <c r="F769" s="9"/>
      <c r="G769" s="18"/>
      <c r="H769" s="9"/>
    </row>
    <row r="770">
      <c r="F770" s="9"/>
      <c r="G770" s="18"/>
      <c r="H770" s="9"/>
    </row>
    <row r="771">
      <c r="F771" s="9"/>
      <c r="G771" s="18"/>
      <c r="H771" s="9"/>
    </row>
    <row r="772">
      <c r="F772" s="9"/>
      <c r="G772" s="18"/>
      <c r="H772" s="9"/>
    </row>
    <row r="773">
      <c r="F773" s="9"/>
      <c r="G773" s="18"/>
      <c r="H773" s="9"/>
    </row>
    <row r="774">
      <c r="F774" s="9"/>
      <c r="G774" s="18"/>
      <c r="H774" s="9"/>
    </row>
    <row r="775">
      <c r="F775" s="9"/>
      <c r="G775" s="18"/>
      <c r="H775" s="9"/>
    </row>
    <row r="776">
      <c r="F776" s="9"/>
      <c r="G776" s="18"/>
      <c r="H776" s="9"/>
    </row>
    <row r="777">
      <c r="F777" s="9"/>
      <c r="G777" s="18"/>
      <c r="H777" s="9"/>
    </row>
    <row r="778">
      <c r="F778" s="9"/>
      <c r="G778" s="18"/>
      <c r="H778" s="9"/>
    </row>
    <row r="779">
      <c r="F779" s="9"/>
      <c r="G779" s="18"/>
      <c r="H779" s="9"/>
    </row>
    <row r="780">
      <c r="F780" s="9"/>
      <c r="G780" s="18"/>
      <c r="H780" s="9"/>
    </row>
    <row r="781">
      <c r="F781" s="9"/>
      <c r="G781" s="18"/>
      <c r="H781" s="9"/>
    </row>
    <row r="782">
      <c r="F782" s="9"/>
      <c r="G782" s="18"/>
      <c r="H782" s="9"/>
    </row>
    <row r="783">
      <c r="F783" s="9"/>
      <c r="G783" s="18"/>
      <c r="H783" s="9"/>
    </row>
    <row r="784">
      <c r="F784" s="9"/>
      <c r="G784" s="18"/>
      <c r="H784" s="9"/>
    </row>
    <row r="785">
      <c r="F785" s="9"/>
      <c r="G785" s="18"/>
      <c r="H785" s="9"/>
    </row>
    <row r="786">
      <c r="F786" s="9"/>
      <c r="G786" s="18"/>
      <c r="H786" s="9"/>
    </row>
    <row r="787">
      <c r="F787" s="9"/>
      <c r="G787" s="18"/>
      <c r="H787" s="9"/>
    </row>
    <row r="788">
      <c r="F788" s="9"/>
      <c r="G788" s="18"/>
      <c r="H788" s="9"/>
    </row>
    <row r="789">
      <c r="F789" s="9"/>
      <c r="G789" s="18"/>
      <c r="H789" s="9"/>
    </row>
    <row r="790">
      <c r="F790" s="9"/>
      <c r="G790" s="18"/>
      <c r="H790" s="9"/>
    </row>
    <row r="791">
      <c r="F791" s="9"/>
      <c r="G791" s="18"/>
      <c r="H791" s="9"/>
    </row>
    <row r="792">
      <c r="F792" s="9"/>
      <c r="G792" s="18"/>
      <c r="H792" s="9"/>
    </row>
    <row r="793">
      <c r="F793" s="9"/>
      <c r="G793" s="18"/>
      <c r="H793" s="9"/>
    </row>
    <row r="794">
      <c r="F794" s="9"/>
      <c r="G794" s="18"/>
      <c r="H794" s="9"/>
    </row>
    <row r="795">
      <c r="F795" s="9"/>
      <c r="G795" s="18"/>
      <c r="H795" s="9"/>
    </row>
    <row r="796">
      <c r="F796" s="9"/>
      <c r="G796" s="18"/>
      <c r="H796" s="9"/>
    </row>
    <row r="797">
      <c r="F797" s="9"/>
      <c r="G797" s="18"/>
      <c r="H797" s="9"/>
    </row>
    <row r="798">
      <c r="F798" s="9"/>
      <c r="G798" s="18"/>
      <c r="H798" s="9"/>
    </row>
    <row r="799">
      <c r="F799" s="9"/>
      <c r="G799" s="18"/>
      <c r="H799" s="9"/>
    </row>
    <row r="800">
      <c r="F800" s="9"/>
      <c r="G800" s="18"/>
      <c r="H800" s="9"/>
    </row>
    <row r="801">
      <c r="F801" s="9"/>
      <c r="G801" s="18"/>
      <c r="H801" s="9"/>
    </row>
    <row r="802">
      <c r="F802" s="9"/>
      <c r="G802" s="18"/>
      <c r="H802" s="9"/>
    </row>
    <row r="803">
      <c r="F803" s="9"/>
      <c r="G803" s="18"/>
      <c r="H803" s="9"/>
    </row>
    <row r="804">
      <c r="F804" s="9"/>
      <c r="G804" s="18"/>
      <c r="H804" s="9"/>
    </row>
    <row r="805">
      <c r="F805" s="9"/>
      <c r="G805" s="18"/>
      <c r="H805" s="9"/>
    </row>
    <row r="806">
      <c r="F806" s="9"/>
      <c r="G806" s="18"/>
      <c r="H806" s="9"/>
    </row>
    <row r="807">
      <c r="F807" s="9"/>
      <c r="G807" s="18"/>
      <c r="H807" s="9"/>
    </row>
    <row r="808">
      <c r="F808" s="9"/>
      <c r="G808" s="18"/>
      <c r="H808" s="9"/>
    </row>
    <row r="809">
      <c r="F809" s="9"/>
      <c r="G809" s="18"/>
      <c r="H809" s="9"/>
    </row>
    <row r="810">
      <c r="F810" s="9"/>
      <c r="G810" s="18"/>
      <c r="H810" s="9"/>
    </row>
    <row r="811">
      <c r="F811" s="9"/>
      <c r="G811" s="18"/>
      <c r="H811" s="9"/>
    </row>
    <row r="812">
      <c r="F812" s="9"/>
      <c r="G812" s="18"/>
      <c r="H812" s="9"/>
    </row>
    <row r="813">
      <c r="F813" s="9"/>
      <c r="G813" s="18"/>
      <c r="H813" s="9"/>
    </row>
    <row r="814">
      <c r="F814" s="9"/>
      <c r="G814" s="18"/>
      <c r="H814" s="9"/>
    </row>
    <row r="815">
      <c r="F815" s="9"/>
      <c r="G815" s="18"/>
      <c r="H815" s="9"/>
    </row>
    <row r="816">
      <c r="F816" s="9"/>
      <c r="G816" s="18"/>
      <c r="H816" s="9"/>
    </row>
    <row r="817">
      <c r="F817" s="9"/>
      <c r="G817" s="18"/>
      <c r="H817" s="9"/>
    </row>
    <row r="818">
      <c r="F818" s="9"/>
      <c r="G818" s="18"/>
      <c r="H818" s="9"/>
    </row>
    <row r="819">
      <c r="F819" s="9"/>
      <c r="G819" s="18"/>
      <c r="H819" s="9"/>
    </row>
    <row r="820">
      <c r="F820" s="9"/>
      <c r="G820" s="18"/>
      <c r="H820" s="9"/>
    </row>
    <row r="821">
      <c r="F821" s="9"/>
      <c r="G821" s="18"/>
      <c r="H821" s="9"/>
    </row>
    <row r="822">
      <c r="F822" s="9"/>
      <c r="G822" s="18"/>
      <c r="H822" s="9"/>
    </row>
    <row r="823">
      <c r="F823" s="9"/>
      <c r="G823" s="18"/>
      <c r="H823" s="9"/>
    </row>
    <row r="824">
      <c r="F824" s="9"/>
      <c r="G824" s="18"/>
      <c r="H824" s="9"/>
    </row>
    <row r="825">
      <c r="F825" s="9"/>
      <c r="G825" s="18"/>
      <c r="H825" s="9"/>
    </row>
    <row r="826">
      <c r="F826" s="9"/>
      <c r="G826" s="18"/>
      <c r="H826" s="9"/>
    </row>
    <row r="827">
      <c r="F827" s="9"/>
      <c r="G827" s="18"/>
      <c r="H827" s="9"/>
    </row>
    <row r="828">
      <c r="F828" s="9"/>
      <c r="G828" s="18"/>
      <c r="H828" s="9"/>
    </row>
    <row r="829">
      <c r="F829" s="9"/>
      <c r="G829" s="18"/>
      <c r="H829" s="9"/>
    </row>
    <row r="830">
      <c r="F830" s="9"/>
      <c r="G830" s="18"/>
      <c r="H830" s="9"/>
    </row>
    <row r="831">
      <c r="F831" s="9"/>
      <c r="G831" s="18"/>
      <c r="H831" s="9"/>
    </row>
    <row r="832">
      <c r="F832" s="9"/>
      <c r="G832" s="18"/>
      <c r="H832" s="9"/>
    </row>
    <row r="833">
      <c r="F833" s="9"/>
      <c r="G833" s="18"/>
      <c r="H833" s="9"/>
    </row>
    <row r="834">
      <c r="F834" s="9"/>
      <c r="G834" s="18"/>
      <c r="H834" s="9"/>
    </row>
    <row r="835">
      <c r="F835" s="9"/>
      <c r="G835" s="18"/>
      <c r="H835" s="9"/>
    </row>
    <row r="836">
      <c r="F836" s="9"/>
      <c r="G836" s="18"/>
      <c r="H836" s="9"/>
    </row>
    <row r="837">
      <c r="F837" s="9"/>
      <c r="G837" s="18"/>
      <c r="H837" s="9"/>
    </row>
    <row r="838">
      <c r="F838" s="9"/>
      <c r="G838" s="18"/>
      <c r="H838" s="9"/>
    </row>
    <row r="839">
      <c r="F839" s="9"/>
      <c r="G839" s="18"/>
      <c r="H839" s="9"/>
    </row>
    <row r="840">
      <c r="F840" s="9"/>
      <c r="G840" s="18"/>
      <c r="H840" s="9"/>
    </row>
    <row r="841">
      <c r="F841" s="9"/>
      <c r="G841" s="18"/>
      <c r="H841" s="9"/>
    </row>
    <row r="842">
      <c r="F842" s="9"/>
      <c r="G842" s="18"/>
      <c r="H842" s="9"/>
    </row>
    <row r="843">
      <c r="F843" s="9"/>
      <c r="G843" s="18"/>
      <c r="H843" s="9"/>
    </row>
    <row r="844">
      <c r="F844" s="9"/>
      <c r="G844" s="18"/>
      <c r="H844" s="9"/>
    </row>
    <row r="845">
      <c r="F845" s="9"/>
      <c r="G845" s="18"/>
      <c r="H845" s="9"/>
    </row>
    <row r="846">
      <c r="F846" s="9"/>
      <c r="G846" s="18"/>
      <c r="H846" s="9"/>
    </row>
    <row r="847">
      <c r="F847" s="9"/>
      <c r="G847" s="18"/>
      <c r="H847" s="9"/>
    </row>
    <row r="848">
      <c r="F848" s="9"/>
      <c r="G848" s="18"/>
      <c r="H848" s="9"/>
    </row>
    <row r="849">
      <c r="F849" s="9"/>
      <c r="G849" s="18"/>
      <c r="H849" s="9"/>
    </row>
    <row r="850">
      <c r="F850" s="9"/>
      <c r="G850" s="18"/>
      <c r="H850" s="9"/>
    </row>
    <row r="851">
      <c r="F851" s="9"/>
      <c r="G851" s="18"/>
      <c r="H851" s="9"/>
    </row>
    <row r="852">
      <c r="F852" s="9"/>
      <c r="G852" s="18"/>
      <c r="H852" s="9"/>
    </row>
    <row r="853">
      <c r="F853" s="9"/>
      <c r="G853" s="18"/>
      <c r="H853" s="9"/>
    </row>
    <row r="854">
      <c r="F854" s="9"/>
      <c r="G854" s="18"/>
      <c r="H854" s="9"/>
    </row>
    <row r="855">
      <c r="F855" s="9"/>
      <c r="G855" s="18"/>
      <c r="H855" s="9"/>
    </row>
    <row r="856">
      <c r="F856" s="9"/>
      <c r="G856" s="18"/>
      <c r="H856" s="9"/>
    </row>
    <row r="857">
      <c r="F857" s="9"/>
      <c r="G857" s="18"/>
      <c r="H857" s="9"/>
    </row>
    <row r="858">
      <c r="F858" s="9"/>
      <c r="G858" s="18"/>
      <c r="H858" s="9"/>
    </row>
    <row r="859">
      <c r="F859" s="9"/>
      <c r="G859" s="18"/>
      <c r="H859" s="9"/>
    </row>
    <row r="860">
      <c r="F860" s="9"/>
      <c r="G860" s="18"/>
      <c r="H860" s="9"/>
    </row>
    <row r="861">
      <c r="F861" s="9"/>
      <c r="G861" s="18"/>
      <c r="H861" s="9"/>
    </row>
    <row r="862">
      <c r="F862" s="9"/>
      <c r="G862" s="18"/>
      <c r="H862" s="9"/>
    </row>
    <row r="863">
      <c r="F863" s="9"/>
      <c r="G863" s="18"/>
      <c r="H863" s="9"/>
    </row>
    <row r="864">
      <c r="F864" s="9"/>
      <c r="G864" s="18"/>
      <c r="H864" s="9"/>
    </row>
    <row r="865">
      <c r="F865" s="9"/>
      <c r="G865" s="18"/>
      <c r="H865" s="9"/>
    </row>
    <row r="866">
      <c r="F866" s="9"/>
      <c r="G866" s="18"/>
      <c r="H866" s="9"/>
    </row>
    <row r="867">
      <c r="F867" s="9"/>
      <c r="G867" s="18"/>
      <c r="H867" s="9"/>
    </row>
    <row r="868">
      <c r="F868" s="9"/>
      <c r="G868" s="18"/>
      <c r="H868" s="9"/>
    </row>
    <row r="869">
      <c r="F869" s="9"/>
      <c r="G869" s="18"/>
      <c r="H869" s="9"/>
    </row>
    <row r="870">
      <c r="F870" s="9"/>
      <c r="G870" s="18"/>
      <c r="H870" s="9"/>
    </row>
    <row r="871">
      <c r="F871" s="9"/>
      <c r="G871" s="18"/>
      <c r="H871" s="9"/>
    </row>
    <row r="872">
      <c r="F872" s="9"/>
      <c r="G872" s="18"/>
      <c r="H872" s="9"/>
    </row>
    <row r="873">
      <c r="F873" s="9"/>
      <c r="G873" s="18"/>
      <c r="H873" s="9"/>
    </row>
    <row r="874">
      <c r="F874" s="9"/>
      <c r="G874" s="18"/>
      <c r="H874" s="9"/>
    </row>
    <row r="875">
      <c r="F875" s="9"/>
      <c r="G875" s="18"/>
      <c r="H875" s="9"/>
    </row>
    <row r="876">
      <c r="F876" s="9"/>
      <c r="G876" s="18"/>
      <c r="H876" s="9"/>
    </row>
    <row r="877">
      <c r="F877" s="9"/>
      <c r="G877" s="18"/>
      <c r="H877" s="9"/>
    </row>
    <row r="878">
      <c r="F878" s="9"/>
      <c r="G878" s="18"/>
      <c r="H878" s="9"/>
    </row>
    <row r="879">
      <c r="F879" s="9"/>
      <c r="G879" s="18"/>
      <c r="H879" s="9"/>
    </row>
    <row r="880">
      <c r="F880" s="9"/>
      <c r="G880" s="18"/>
      <c r="H880" s="9"/>
    </row>
    <row r="881">
      <c r="F881" s="9"/>
      <c r="G881" s="18"/>
      <c r="H881" s="9"/>
    </row>
    <row r="882">
      <c r="F882" s="9"/>
      <c r="G882" s="18"/>
      <c r="H882" s="9"/>
    </row>
    <row r="883">
      <c r="F883" s="9"/>
      <c r="G883" s="18"/>
      <c r="H883" s="9"/>
    </row>
    <row r="884">
      <c r="F884" s="9"/>
      <c r="G884" s="18"/>
      <c r="H884" s="9"/>
    </row>
    <row r="885">
      <c r="F885" s="9"/>
      <c r="G885" s="18"/>
      <c r="H885" s="9"/>
    </row>
    <row r="886">
      <c r="F886" s="9"/>
      <c r="G886" s="18"/>
      <c r="H886" s="9"/>
    </row>
    <row r="887">
      <c r="F887" s="9"/>
      <c r="G887" s="18"/>
      <c r="H887" s="9"/>
    </row>
    <row r="888">
      <c r="F888" s="9"/>
      <c r="G888" s="18"/>
      <c r="H888" s="9"/>
    </row>
    <row r="889">
      <c r="F889" s="9"/>
      <c r="G889" s="18"/>
      <c r="H889" s="9"/>
    </row>
    <row r="890">
      <c r="F890" s="9"/>
      <c r="G890" s="18"/>
      <c r="H890" s="9"/>
    </row>
    <row r="891">
      <c r="F891" s="9"/>
      <c r="G891" s="18"/>
      <c r="H891" s="9"/>
    </row>
    <row r="892">
      <c r="F892" s="9"/>
      <c r="G892" s="18"/>
      <c r="H892" s="9"/>
    </row>
    <row r="893">
      <c r="F893" s="9"/>
      <c r="G893" s="18"/>
      <c r="H893" s="9"/>
    </row>
    <row r="894">
      <c r="F894" s="9"/>
      <c r="G894" s="18"/>
      <c r="H894" s="9"/>
    </row>
    <row r="895">
      <c r="F895" s="9"/>
      <c r="G895" s="18"/>
      <c r="H895" s="9"/>
    </row>
    <row r="896">
      <c r="F896" s="9"/>
      <c r="G896" s="18"/>
      <c r="H896" s="9"/>
    </row>
    <row r="897">
      <c r="F897" s="9"/>
      <c r="G897" s="18"/>
      <c r="H897" s="9"/>
    </row>
    <row r="898">
      <c r="F898" s="9"/>
      <c r="G898" s="18"/>
      <c r="H898" s="9"/>
    </row>
    <row r="899">
      <c r="F899" s="9"/>
      <c r="G899" s="18"/>
      <c r="H899" s="9"/>
    </row>
    <row r="900">
      <c r="F900" s="9"/>
      <c r="G900" s="18"/>
      <c r="H900" s="9"/>
    </row>
    <row r="901">
      <c r="F901" s="9"/>
      <c r="G901" s="18"/>
      <c r="H901" s="9"/>
    </row>
    <row r="902">
      <c r="F902" s="9"/>
      <c r="G902" s="18"/>
      <c r="H902" s="9"/>
    </row>
    <row r="903">
      <c r="F903" s="9"/>
      <c r="G903" s="18"/>
      <c r="H903" s="9"/>
    </row>
    <row r="904">
      <c r="F904" s="9"/>
      <c r="G904" s="18"/>
      <c r="H904" s="9"/>
    </row>
    <row r="905">
      <c r="F905" s="9"/>
      <c r="G905" s="18"/>
      <c r="H905" s="9"/>
    </row>
    <row r="906">
      <c r="F906" s="9"/>
      <c r="G906" s="18"/>
      <c r="H906" s="9"/>
    </row>
    <row r="907">
      <c r="F907" s="9"/>
      <c r="G907" s="18"/>
      <c r="H907" s="9"/>
    </row>
    <row r="908">
      <c r="F908" s="9"/>
      <c r="G908" s="18"/>
      <c r="H908" s="9"/>
    </row>
    <row r="909">
      <c r="F909" s="9"/>
      <c r="G909" s="18"/>
      <c r="H909" s="9"/>
    </row>
    <row r="910">
      <c r="F910" s="9"/>
      <c r="G910" s="18"/>
      <c r="H910" s="9"/>
    </row>
    <row r="911">
      <c r="F911" s="9"/>
      <c r="G911" s="18"/>
      <c r="H911" s="9"/>
    </row>
    <row r="912">
      <c r="F912" s="9"/>
      <c r="G912" s="18"/>
      <c r="H912" s="9"/>
    </row>
    <row r="913">
      <c r="F913" s="9"/>
      <c r="G913" s="18"/>
      <c r="H913" s="9"/>
    </row>
    <row r="914">
      <c r="F914" s="9"/>
      <c r="G914" s="18"/>
      <c r="H914" s="9"/>
    </row>
    <row r="915">
      <c r="F915" s="9"/>
      <c r="G915" s="18"/>
      <c r="H915" s="9"/>
    </row>
    <row r="916">
      <c r="F916" s="9"/>
      <c r="G916" s="18"/>
      <c r="H916" s="9"/>
    </row>
    <row r="917">
      <c r="F917" s="9"/>
      <c r="G917" s="18"/>
      <c r="H917" s="9"/>
    </row>
    <row r="918">
      <c r="F918" s="9"/>
      <c r="G918" s="18"/>
      <c r="H918" s="9"/>
    </row>
    <row r="919">
      <c r="F919" s="9"/>
      <c r="G919" s="18"/>
      <c r="H919" s="9"/>
    </row>
    <row r="920">
      <c r="F920" s="9"/>
      <c r="G920" s="18"/>
      <c r="H920" s="9"/>
    </row>
    <row r="921">
      <c r="F921" s="9"/>
      <c r="G921" s="18"/>
      <c r="H921" s="9"/>
    </row>
    <row r="922">
      <c r="F922" s="9"/>
      <c r="G922" s="18"/>
      <c r="H922" s="9"/>
    </row>
    <row r="923">
      <c r="F923" s="9"/>
      <c r="G923" s="18"/>
      <c r="H923" s="9"/>
    </row>
    <row r="924">
      <c r="F924" s="9"/>
      <c r="G924" s="18"/>
      <c r="H924" s="9"/>
    </row>
    <row r="925">
      <c r="F925" s="9"/>
      <c r="G925" s="18"/>
      <c r="H925" s="9"/>
    </row>
    <row r="926">
      <c r="F926" s="9"/>
      <c r="G926" s="18"/>
      <c r="H926" s="9"/>
    </row>
    <row r="927">
      <c r="F927" s="9"/>
      <c r="G927" s="18"/>
      <c r="H927" s="9"/>
    </row>
    <row r="928">
      <c r="F928" s="9"/>
      <c r="G928" s="18"/>
      <c r="H928" s="9"/>
    </row>
    <row r="929">
      <c r="F929" s="9"/>
      <c r="G929" s="18"/>
      <c r="H929" s="9"/>
    </row>
    <row r="930">
      <c r="F930" s="9"/>
      <c r="G930" s="18"/>
      <c r="H930" s="9"/>
    </row>
    <row r="931">
      <c r="F931" s="9"/>
      <c r="G931" s="18"/>
      <c r="H931" s="9"/>
    </row>
    <row r="932">
      <c r="F932" s="9"/>
      <c r="G932" s="18"/>
      <c r="H932" s="9"/>
    </row>
    <row r="933">
      <c r="F933" s="9"/>
      <c r="G933" s="18"/>
      <c r="H933" s="9"/>
    </row>
    <row r="934">
      <c r="F934" s="9"/>
      <c r="G934" s="18"/>
      <c r="H934" s="9"/>
    </row>
    <row r="935">
      <c r="F935" s="9"/>
      <c r="G935" s="18"/>
      <c r="H935" s="9"/>
    </row>
    <row r="936">
      <c r="F936" s="9"/>
      <c r="G936" s="18"/>
      <c r="H936" s="9"/>
    </row>
    <row r="937">
      <c r="F937" s="9"/>
      <c r="G937" s="18"/>
      <c r="H937" s="9"/>
    </row>
    <row r="938">
      <c r="F938" s="9"/>
      <c r="G938" s="18"/>
      <c r="H938" s="9"/>
    </row>
    <row r="939">
      <c r="F939" s="9"/>
      <c r="G939" s="18"/>
      <c r="H939" s="9"/>
    </row>
    <row r="940">
      <c r="F940" s="9"/>
      <c r="G940" s="18"/>
      <c r="H940" s="9"/>
    </row>
    <row r="941">
      <c r="F941" s="9"/>
      <c r="G941" s="18"/>
      <c r="H941" s="9"/>
    </row>
    <row r="942">
      <c r="F942" s="9"/>
      <c r="G942" s="18"/>
      <c r="H942" s="9"/>
    </row>
    <row r="943">
      <c r="F943" s="9"/>
      <c r="G943" s="18"/>
      <c r="H943" s="9"/>
    </row>
    <row r="944">
      <c r="F944" s="9"/>
      <c r="G944" s="18"/>
      <c r="H944" s="9"/>
    </row>
    <row r="945">
      <c r="F945" s="9"/>
      <c r="G945" s="18"/>
      <c r="H945" s="9"/>
    </row>
    <row r="946">
      <c r="F946" s="9"/>
      <c r="G946" s="18"/>
      <c r="H946" s="9"/>
    </row>
    <row r="947">
      <c r="F947" s="9"/>
      <c r="G947" s="18"/>
      <c r="H947" s="9"/>
    </row>
    <row r="948">
      <c r="F948" s="9"/>
      <c r="G948" s="18"/>
      <c r="H948" s="9"/>
    </row>
    <row r="949">
      <c r="F949" s="9"/>
      <c r="G949" s="18"/>
      <c r="H949" s="9"/>
    </row>
    <row r="950">
      <c r="F950" s="9"/>
      <c r="G950" s="18"/>
      <c r="H950" s="9"/>
    </row>
    <row r="951">
      <c r="F951" s="9"/>
      <c r="G951" s="18"/>
      <c r="H951" s="9"/>
    </row>
    <row r="952">
      <c r="F952" s="9"/>
      <c r="G952" s="18"/>
      <c r="H952" s="9"/>
    </row>
    <row r="953">
      <c r="F953" s="9"/>
      <c r="G953" s="18"/>
      <c r="H953" s="9"/>
    </row>
    <row r="954">
      <c r="F954" s="9"/>
      <c r="G954" s="18"/>
      <c r="H954" s="9"/>
    </row>
    <row r="955">
      <c r="F955" s="9"/>
      <c r="G955" s="18"/>
      <c r="H955" s="9"/>
    </row>
    <row r="956">
      <c r="F956" s="9"/>
      <c r="G956" s="18"/>
      <c r="H956" s="9"/>
    </row>
    <row r="957">
      <c r="F957" s="9"/>
      <c r="G957" s="18"/>
      <c r="H957" s="9"/>
    </row>
    <row r="958">
      <c r="F958" s="9"/>
      <c r="G958" s="18"/>
      <c r="H958" s="9"/>
    </row>
    <row r="959">
      <c r="F959" s="9"/>
      <c r="G959" s="18"/>
      <c r="H959" s="9"/>
    </row>
    <row r="960">
      <c r="F960" s="9"/>
      <c r="G960" s="18"/>
      <c r="H960" s="9"/>
    </row>
    <row r="961">
      <c r="F961" s="9"/>
      <c r="G961" s="18"/>
      <c r="H961" s="9"/>
    </row>
    <row r="962">
      <c r="F962" s="9"/>
      <c r="G962" s="18"/>
      <c r="H962" s="9"/>
    </row>
    <row r="963">
      <c r="F963" s="9"/>
      <c r="G963" s="18"/>
      <c r="H963" s="9"/>
    </row>
    <row r="964">
      <c r="F964" s="9"/>
      <c r="G964" s="18"/>
      <c r="H964" s="9"/>
    </row>
    <row r="965">
      <c r="F965" s="9"/>
      <c r="G965" s="18"/>
      <c r="H965" s="9"/>
    </row>
    <row r="966">
      <c r="F966" s="9"/>
      <c r="G966" s="18"/>
      <c r="H966" s="9"/>
    </row>
    <row r="967">
      <c r="F967" s="9"/>
      <c r="G967" s="18"/>
      <c r="H967" s="9"/>
    </row>
    <row r="968">
      <c r="F968" s="9"/>
      <c r="G968" s="18"/>
      <c r="H968" s="9"/>
    </row>
    <row r="969">
      <c r="F969" s="9"/>
      <c r="G969" s="18"/>
      <c r="H969" s="9"/>
    </row>
    <row r="970">
      <c r="F970" s="9"/>
      <c r="G970" s="18"/>
      <c r="H970" s="9"/>
    </row>
    <row r="971">
      <c r="F971" s="9"/>
      <c r="G971" s="18"/>
      <c r="H971" s="9"/>
    </row>
    <row r="972">
      <c r="F972" s="9"/>
      <c r="G972" s="18"/>
      <c r="H972" s="9"/>
    </row>
    <row r="973">
      <c r="F973" s="9"/>
      <c r="G973" s="18"/>
      <c r="H973" s="9"/>
    </row>
    <row r="974">
      <c r="F974" s="9"/>
      <c r="G974" s="18"/>
      <c r="H974" s="9"/>
    </row>
    <row r="975">
      <c r="F975" s="9"/>
      <c r="G975" s="18"/>
      <c r="H975" s="9"/>
    </row>
    <row r="976">
      <c r="F976" s="9"/>
      <c r="G976" s="18"/>
      <c r="H976" s="9"/>
    </row>
    <row r="977">
      <c r="F977" s="9"/>
      <c r="G977" s="18"/>
      <c r="H977" s="9"/>
    </row>
    <row r="978">
      <c r="F978" s="9"/>
      <c r="G978" s="18"/>
      <c r="H978" s="9"/>
    </row>
    <row r="979">
      <c r="F979" s="9"/>
      <c r="G979" s="18"/>
      <c r="H979" s="9"/>
    </row>
    <row r="980">
      <c r="F980" s="9"/>
      <c r="G980" s="18"/>
      <c r="H980" s="9"/>
    </row>
    <row r="981">
      <c r="F981" s="9"/>
      <c r="G981" s="18"/>
      <c r="H981" s="9"/>
    </row>
    <row r="982">
      <c r="F982" s="9"/>
      <c r="G982" s="18"/>
      <c r="H982" s="9"/>
    </row>
    <row r="983">
      <c r="F983" s="9"/>
      <c r="G983" s="18"/>
      <c r="H983" s="9"/>
    </row>
    <row r="984">
      <c r="F984" s="9"/>
      <c r="G984" s="18"/>
      <c r="H984" s="9"/>
    </row>
    <row r="985">
      <c r="F985" s="9"/>
      <c r="G985" s="18"/>
      <c r="H985" s="9"/>
    </row>
    <row r="986">
      <c r="F986" s="9"/>
      <c r="G986" s="18"/>
      <c r="H986" s="9"/>
    </row>
    <row r="987">
      <c r="F987" s="9"/>
      <c r="G987" s="18"/>
      <c r="H987" s="9"/>
    </row>
    <row r="988">
      <c r="F988" s="9"/>
      <c r="G988" s="18"/>
      <c r="H988" s="9"/>
    </row>
    <row r="989">
      <c r="F989" s="9"/>
      <c r="G989" s="18"/>
      <c r="H989" s="9"/>
    </row>
    <row r="990">
      <c r="F990" s="9"/>
      <c r="G990" s="18"/>
      <c r="H990" s="9"/>
    </row>
    <row r="991">
      <c r="F991" s="9"/>
      <c r="G991" s="18"/>
      <c r="H991" s="9"/>
    </row>
    <row r="992">
      <c r="F992" s="9"/>
      <c r="G992" s="18"/>
      <c r="H992" s="9"/>
    </row>
    <row r="993">
      <c r="F993" s="9"/>
      <c r="G993" s="18"/>
      <c r="H993" s="9"/>
    </row>
    <row r="994">
      <c r="F994" s="9"/>
      <c r="G994" s="18"/>
      <c r="H994" s="9"/>
    </row>
    <row r="995">
      <c r="F995" s="9"/>
      <c r="G995" s="18"/>
      <c r="H995" s="9"/>
    </row>
    <row r="996">
      <c r="F996" s="9"/>
      <c r="G996" s="18"/>
      <c r="H996" s="9"/>
    </row>
    <row r="997">
      <c r="F997" s="9"/>
      <c r="G997" s="18"/>
      <c r="H997" s="9"/>
    </row>
    <row r="998">
      <c r="F998" s="9"/>
      <c r="G998" s="18"/>
      <c r="H998" s="9"/>
    </row>
    <row r="999">
      <c r="F999" s="9"/>
      <c r="G999" s="18"/>
      <c r="H999" s="9"/>
    </row>
    <row r="1000">
      <c r="F1000" s="9"/>
      <c r="G1000" s="18"/>
      <c r="H1000" s="9"/>
    </row>
    <row r="1001">
      <c r="F1001" s="9"/>
      <c r="G1001" s="18"/>
      <c r="H1001" s="9"/>
    </row>
    <row r="1002">
      <c r="F1002" s="9"/>
      <c r="G1002" s="18"/>
      <c r="H1002" s="9"/>
    </row>
    <row r="1003">
      <c r="F1003" s="9"/>
      <c r="G1003" s="18"/>
      <c r="H1003" s="9"/>
    </row>
    <row r="1004">
      <c r="F1004" s="9"/>
      <c r="G1004" s="18"/>
      <c r="H1004" s="9"/>
    </row>
    <row r="1005">
      <c r="F1005" s="9"/>
      <c r="G1005" s="18"/>
      <c r="H1005" s="9"/>
    </row>
    <row r="1006">
      <c r="F1006" s="9"/>
      <c r="G1006" s="18"/>
      <c r="H1006" s="9"/>
    </row>
    <row r="1007">
      <c r="F1007" s="9"/>
      <c r="G1007" s="18"/>
      <c r="H1007" s="9"/>
    </row>
    <row r="1008">
      <c r="F1008" s="9"/>
      <c r="G1008" s="18"/>
      <c r="H1008" s="9"/>
    </row>
    <row r="1009">
      <c r="F1009" s="9"/>
      <c r="G1009" s="18"/>
      <c r="H1009" s="9"/>
    </row>
  </sheetData>
  <conditionalFormatting sqref="F1:F1009">
    <cfRule type="notContainsBlanks" dxfId="0" priority="1">
      <formula>LEN(TRIM(F1))&gt;0</formula>
    </cfRule>
  </conditionalFormatting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8.0"/>
    <col customWidth="1" min="3" max="3" width="26.14"/>
    <col customWidth="1" min="4" max="4" width="29.29"/>
  </cols>
  <sheetData>
    <row r="1">
      <c r="A1" s="14" t="s">
        <v>126</v>
      </c>
      <c r="B1" s="14" t="s">
        <v>46</v>
      </c>
      <c r="E1" s="14" t="s">
        <v>201</v>
      </c>
      <c r="F1" s="30">
        <v>588.06</v>
      </c>
    </row>
    <row r="2">
      <c r="A2" s="14" t="s">
        <v>129</v>
      </c>
      <c r="B2" s="86">
        <v>43347.0</v>
      </c>
      <c r="C2" s="87" t="s">
        <v>130</v>
      </c>
      <c r="D2" s="5">
        <v>730.56</v>
      </c>
      <c r="E2" s="14" t="s">
        <v>201</v>
      </c>
      <c r="F2" s="30">
        <v>142.5</v>
      </c>
    </row>
    <row r="3">
      <c r="A3" s="14" t="s">
        <v>131</v>
      </c>
      <c r="B3" s="86">
        <v>43469.0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224</v>
      </c>
      <c r="C4" s="87" t="s">
        <v>137</v>
      </c>
      <c r="D4" s="5">
        <v>0.0</v>
      </c>
      <c r="F4" s="30"/>
    </row>
    <row r="5">
      <c r="C5" s="7" t="s">
        <v>139</v>
      </c>
      <c r="D5" s="5">
        <v>0.0</v>
      </c>
      <c r="F5" s="30"/>
    </row>
    <row r="6">
      <c r="A6" s="14" t="s">
        <v>140</v>
      </c>
      <c r="E6" s="7" t="s">
        <v>220</v>
      </c>
      <c r="F6" s="88">
        <f>sum(F1:F5)</f>
        <v>730.56</v>
      </c>
    </row>
    <row r="7">
      <c r="B7" s="91"/>
      <c r="C7" s="7" t="s">
        <v>142</v>
      </c>
      <c r="D7" s="5">
        <v>1062.12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E11" s="9"/>
    </row>
    <row r="12">
      <c r="C12" s="7" t="s">
        <v>153</v>
      </c>
      <c r="D12" s="88">
        <f t="shared" ref="D12:D15" si="1">sum(D7-D2)</f>
        <v>331.56</v>
      </c>
      <c r="E12" s="85"/>
    </row>
    <row r="13">
      <c r="A13" s="14" t="s">
        <v>156</v>
      </c>
      <c r="B13" s="93">
        <f>sum(B7:B10)</f>
        <v>0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730.56</v>
      </c>
      <c r="C14" s="7" t="s">
        <v>160</v>
      </c>
      <c r="D14" s="5">
        <f t="shared" si="1"/>
        <v>0</v>
      </c>
      <c r="E14" s="85"/>
    </row>
    <row r="15">
      <c r="A15" s="7" t="s">
        <v>161</v>
      </c>
      <c r="B15" s="90">
        <f>sum(B13:B14)</f>
        <v>730.56</v>
      </c>
      <c r="C15" s="7" t="s">
        <v>162</v>
      </c>
      <c r="D15" s="5">
        <f t="shared" si="1"/>
        <v>0</v>
      </c>
      <c r="E15" s="85"/>
    </row>
    <row r="16">
      <c r="A16" s="14" t="s">
        <v>164</v>
      </c>
      <c r="B16" s="95">
        <v>1062.12</v>
      </c>
      <c r="E16" s="85"/>
    </row>
    <row r="17">
      <c r="A17" s="14" t="s">
        <v>166</v>
      </c>
      <c r="B17" s="95">
        <v>0.0</v>
      </c>
      <c r="D17" s="7"/>
      <c r="E17" s="88"/>
    </row>
    <row r="18">
      <c r="A18" s="14" t="s">
        <v>168</v>
      </c>
      <c r="B18" s="99">
        <f>sum(B16+B17)</f>
        <v>1062.12</v>
      </c>
      <c r="E18" s="9"/>
    </row>
    <row r="19">
      <c r="A19" s="14" t="s">
        <v>169</v>
      </c>
      <c r="B19" s="90">
        <f>sum(B16-B15)</f>
        <v>331.56</v>
      </c>
    </row>
    <row r="20">
      <c r="A20" s="14" t="s">
        <v>225</v>
      </c>
      <c r="B20" s="103">
        <f>sum(B15*1.45)</f>
        <v>1059.312</v>
      </c>
    </row>
    <row r="21">
      <c r="A21" s="14" t="s">
        <v>173</v>
      </c>
      <c r="B21" s="30">
        <v>0.0</v>
      </c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14"/>
    <col customWidth="1" min="2" max="2" width="18.29"/>
    <col customWidth="1" min="3" max="3" width="27.86"/>
    <col customWidth="1" min="5" max="5" width="26.57"/>
  </cols>
  <sheetData>
    <row r="1">
      <c r="A1" s="37" t="s">
        <v>126</v>
      </c>
      <c r="B1" s="115" t="s">
        <v>227</v>
      </c>
      <c r="C1" s="21"/>
      <c r="D1" s="21"/>
      <c r="E1" s="115" t="s">
        <v>232</v>
      </c>
      <c r="F1" s="48">
        <v>4982.0</v>
      </c>
      <c r="G1" s="21"/>
      <c r="H1" s="21"/>
    </row>
    <row r="2">
      <c r="A2" s="4" t="s">
        <v>129</v>
      </c>
      <c r="B2" s="116">
        <v>43367.0</v>
      </c>
      <c r="C2" s="36" t="s">
        <v>130</v>
      </c>
      <c r="D2" s="46">
        <f>sum(60.61+4909.8+1547.8+2931.58)</f>
        <v>9449.79</v>
      </c>
      <c r="E2" s="115" t="s">
        <v>234</v>
      </c>
      <c r="F2" s="48">
        <v>60.61</v>
      </c>
      <c r="G2" s="21"/>
      <c r="H2" s="21"/>
    </row>
    <row r="3">
      <c r="A3" s="45" t="s">
        <v>131</v>
      </c>
      <c r="B3" s="116">
        <v>43545.0</v>
      </c>
      <c r="C3" s="36" t="s">
        <v>132</v>
      </c>
      <c r="D3" s="42">
        <f>sum(1328.75+4982+356.28)</f>
        <v>6667.03</v>
      </c>
      <c r="E3" s="115" t="s">
        <v>236</v>
      </c>
      <c r="F3" s="48">
        <v>356.28</v>
      </c>
      <c r="G3" s="21"/>
      <c r="H3" s="21"/>
    </row>
    <row r="4">
      <c r="A4" s="4" t="s">
        <v>135</v>
      </c>
      <c r="B4" s="115" t="s">
        <v>238</v>
      </c>
      <c r="C4" s="36" t="s">
        <v>137</v>
      </c>
      <c r="D4" s="46">
        <f>sum(401.34)</f>
        <v>401.34</v>
      </c>
      <c r="E4" s="115" t="s">
        <v>240</v>
      </c>
      <c r="F4" s="117">
        <v>4909.8</v>
      </c>
      <c r="G4" s="21"/>
      <c r="H4" s="21"/>
    </row>
    <row r="5">
      <c r="A5" s="4"/>
      <c r="B5" s="21"/>
      <c r="C5" s="36" t="s">
        <v>139</v>
      </c>
      <c r="D5" s="46">
        <v>0.0</v>
      </c>
      <c r="E5" s="115" t="s">
        <v>242</v>
      </c>
      <c r="F5" s="117">
        <v>401.34</v>
      </c>
      <c r="G5" s="21"/>
      <c r="H5" s="21"/>
    </row>
    <row r="6">
      <c r="A6" s="4" t="s">
        <v>140</v>
      </c>
      <c r="B6" s="21"/>
      <c r="C6" s="4"/>
      <c r="D6" s="10"/>
      <c r="E6" s="21"/>
      <c r="F6" s="21"/>
      <c r="G6" s="21"/>
      <c r="H6" s="21"/>
    </row>
    <row r="7">
      <c r="A7" s="118" t="s">
        <v>243</v>
      </c>
      <c r="B7" s="119">
        <v>2931.58</v>
      </c>
      <c r="C7" s="36" t="s">
        <v>142</v>
      </c>
      <c r="D7" s="42">
        <v>18110.96</v>
      </c>
      <c r="E7" s="21"/>
      <c r="F7" s="21"/>
      <c r="G7" s="21"/>
      <c r="H7" s="21"/>
    </row>
    <row r="8">
      <c r="A8" s="118" t="s">
        <v>2</v>
      </c>
      <c r="B8" s="119">
        <v>1547.8</v>
      </c>
      <c r="C8" s="36" t="s">
        <v>144</v>
      </c>
      <c r="D8" s="42">
        <v>6891.45</v>
      </c>
      <c r="E8" s="36" t="s">
        <v>220</v>
      </c>
      <c r="F8" s="46">
        <f>sum(F1:F5)</f>
        <v>10710.03</v>
      </c>
      <c r="G8" s="21"/>
      <c r="H8" s="21"/>
    </row>
    <row r="9">
      <c r="A9" s="115" t="s">
        <v>17</v>
      </c>
      <c r="B9" s="119">
        <v>1328.75</v>
      </c>
      <c r="C9" s="36" t="s">
        <v>147</v>
      </c>
      <c r="D9" s="42">
        <v>150.0</v>
      </c>
      <c r="E9" s="115"/>
      <c r="F9" s="115"/>
      <c r="G9" s="115"/>
      <c r="H9" s="48"/>
    </row>
    <row r="10">
      <c r="A10" s="4"/>
      <c r="B10" s="21"/>
      <c r="C10" s="36" t="s">
        <v>150</v>
      </c>
      <c r="D10" s="46">
        <v>0.0</v>
      </c>
      <c r="E10" s="115"/>
      <c r="F10" s="116"/>
      <c r="G10" s="21"/>
      <c r="H10" s="21"/>
    </row>
    <row r="11">
      <c r="A11" s="4"/>
      <c r="B11" s="21"/>
      <c r="C11" s="4"/>
      <c r="D11" s="10"/>
      <c r="E11" s="115"/>
      <c r="F11" s="116"/>
      <c r="G11" s="21"/>
      <c r="H11" s="21"/>
    </row>
    <row r="12">
      <c r="A12" s="21"/>
      <c r="B12" s="21"/>
      <c r="C12" s="36" t="s">
        <v>153</v>
      </c>
      <c r="D12" s="46">
        <f t="shared" ref="D12:D15" si="1">sum(D7-D2)</f>
        <v>8661.17</v>
      </c>
      <c r="E12" s="115"/>
      <c r="F12" s="115"/>
      <c r="G12" s="21"/>
      <c r="H12" s="21"/>
    </row>
    <row r="13">
      <c r="A13" s="4" t="s">
        <v>156</v>
      </c>
      <c r="B13" s="62">
        <f>sum(B7:B10)</f>
        <v>5808.13</v>
      </c>
      <c r="C13" s="36" t="s">
        <v>157</v>
      </c>
      <c r="D13" s="46">
        <f t="shared" si="1"/>
        <v>224.42</v>
      </c>
      <c r="E13" s="115"/>
      <c r="F13" s="115"/>
      <c r="G13" s="21"/>
      <c r="H13" s="21"/>
    </row>
    <row r="14">
      <c r="A14" s="4" t="s">
        <v>159</v>
      </c>
      <c r="B14" s="63">
        <f>sum(F8)</f>
        <v>10710.03</v>
      </c>
      <c r="C14" s="36" t="s">
        <v>160</v>
      </c>
      <c r="D14" s="46">
        <f t="shared" si="1"/>
        <v>-251.34</v>
      </c>
      <c r="E14" s="118"/>
      <c r="F14" s="119"/>
      <c r="G14" s="21"/>
      <c r="H14" s="21"/>
    </row>
    <row r="15">
      <c r="A15" s="36" t="s">
        <v>161</v>
      </c>
      <c r="B15" s="46">
        <f>sum(B13:B14)</f>
        <v>16518.16</v>
      </c>
      <c r="C15" s="36" t="s">
        <v>162</v>
      </c>
      <c r="D15" s="46">
        <f t="shared" si="1"/>
        <v>0</v>
      </c>
      <c r="E15" s="118"/>
      <c r="F15" s="119"/>
      <c r="G15" s="115"/>
      <c r="H15" s="48"/>
    </row>
    <row r="16">
      <c r="A16" s="4" t="s">
        <v>164</v>
      </c>
      <c r="B16" s="65">
        <v>27323.12</v>
      </c>
      <c r="C16" s="21"/>
      <c r="D16" s="21"/>
      <c r="E16" s="118"/>
      <c r="F16" s="119"/>
      <c r="G16" s="115"/>
      <c r="H16" s="48"/>
    </row>
    <row r="17">
      <c r="A17" s="4" t="s">
        <v>166</v>
      </c>
      <c r="B17" s="65">
        <v>997.49</v>
      </c>
      <c r="C17" s="21"/>
      <c r="D17" s="21"/>
      <c r="E17" s="115"/>
      <c r="F17" s="119"/>
      <c r="G17" s="115"/>
      <c r="H17" s="48"/>
    </row>
    <row r="18">
      <c r="A18" s="4" t="s">
        <v>168</v>
      </c>
      <c r="B18" s="46">
        <f>sum(B16+B17)</f>
        <v>28320.61</v>
      </c>
      <c r="C18" s="21"/>
      <c r="D18" s="21"/>
      <c r="E18" s="67"/>
      <c r="F18" s="67"/>
      <c r="G18" s="115"/>
      <c r="H18" s="48"/>
    </row>
    <row r="19">
      <c r="A19" s="4" t="s">
        <v>169</v>
      </c>
      <c r="B19" s="46">
        <f>sum(B16-B15)</f>
        <v>10804.96</v>
      </c>
      <c r="C19" s="21"/>
      <c r="D19" s="21"/>
      <c r="E19" s="67"/>
      <c r="F19" s="67"/>
      <c r="G19" s="115"/>
      <c r="H19" s="48"/>
    </row>
    <row r="20">
      <c r="A20" s="26" t="s">
        <v>196</v>
      </c>
      <c r="B20" s="63">
        <f>sum(B15*1.65)</f>
        <v>27254.964</v>
      </c>
      <c r="C20" s="21"/>
      <c r="D20" s="21"/>
      <c r="E20" s="67"/>
      <c r="F20" s="67"/>
      <c r="G20" s="125"/>
      <c r="H20" s="115"/>
    </row>
    <row r="21">
      <c r="A21" s="6" t="s">
        <v>173</v>
      </c>
      <c r="B21" s="32">
        <v>0.0</v>
      </c>
      <c r="C21" s="21"/>
      <c r="D21" s="21"/>
      <c r="E21" s="21"/>
      <c r="F21" s="21"/>
      <c r="G21" s="21"/>
      <c r="H21" s="21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3" max="3" width="27.14"/>
    <col customWidth="1" min="5" max="5" width="28.71"/>
    <col customWidth="1" min="9" max="9" width="23.29"/>
  </cols>
  <sheetData>
    <row r="1">
      <c r="A1" s="94" t="s">
        <v>126</v>
      </c>
      <c r="B1" s="96" t="s">
        <v>48</v>
      </c>
      <c r="C1" s="97"/>
      <c r="D1" s="98"/>
      <c r="E1" s="100" t="s">
        <v>127</v>
      </c>
      <c r="F1" s="98"/>
      <c r="G1" s="102" t="s">
        <v>128</v>
      </c>
      <c r="H1" s="97"/>
      <c r="I1" s="14" t="s">
        <v>226</v>
      </c>
    </row>
    <row r="2">
      <c r="A2" s="97" t="s">
        <v>129</v>
      </c>
      <c r="B2" s="104">
        <v>43369.0</v>
      </c>
      <c r="C2" s="105" t="s">
        <v>130</v>
      </c>
      <c r="D2" s="108">
        <v>0.0</v>
      </c>
      <c r="E2" s="97"/>
      <c r="F2" s="98"/>
      <c r="G2" s="97"/>
      <c r="H2" s="97"/>
      <c r="I2" s="14" t="s">
        <v>228</v>
      </c>
    </row>
    <row r="3">
      <c r="A3" s="107" t="s">
        <v>131</v>
      </c>
      <c r="B3" s="104">
        <v>43489.0</v>
      </c>
      <c r="C3" s="105" t="s">
        <v>132</v>
      </c>
      <c r="D3" s="108">
        <v>0.0</v>
      </c>
      <c r="E3" s="109" t="s">
        <v>229</v>
      </c>
      <c r="F3" s="110">
        <v>1321.42</v>
      </c>
      <c r="G3" s="107" t="s">
        <v>216</v>
      </c>
      <c r="H3" s="97"/>
    </row>
    <row r="4">
      <c r="A4" s="97" t="s">
        <v>135</v>
      </c>
      <c r="B4" s="109" t="s">
        <v>230</v>
      </c>
      <c r="C4" s="105" t="s">
        <v>137</v>
      </c>
      <c r="D4" s="108">
        <v>0.0</v>
      </c>
      <c r="E4" s="109" t="s">
        <v>229</v>
      </c>
      <c r="F4" s="111">
        <v>726.22</v>
      </c>
      <c r="G4" s="97"/>
      <c r="H4" s="97"/>
    </row>
    <row r="5">
      <c r="A5" s="97"/>
      <c r="B5" s="97"/>
      <c r="C5" s="105" t="s">
        <v>139</v>
      </c>
      <c r="D5" s="106">
        <v>5623.23</v>
      </c>
      <c r="E5" s="109" t="s">
        <v>231</v>
      </c>
      <c r="F5" s="111">
        <v>775.59</v>
      </c>
      <c r="G5" s="97"/>
      <c r="H5" s="97"/>
    </row>
    <row r="6">
      <c r="A6" s="97" t="s">
        <v>140</v>
      </c>
      <c r="B6" s="97"/>
      <c r="C6" s="97"/>
      <c r="D6" s="98"/>
      <c r="E6" s="97"/>
      <c r="F6" s="98"/>
      <c r="G6" s="97"/>
      <c r="H6" s="97"/>
    </row>
    <row r="7">
      <c r="A7" s="109" t="s">
        <v>17</v>
      </c>
      <c r="B7" s="112">
        <v>2800.0</v>
      </c>
      <c r="C7" s="105" t="s">
        <v>142</v>
      </c>
      <c r="D7" s="108">
        <v>0.0</v>
      </c>
      <c r="E7" s="97"/>
      <c r="F7" s="98"/>
      <c r="G7" s="97"/>
      <c r="H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2823.23</v>
      </c>
      <c r="G8" s="97"/>
      <c r="H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7"/>
    </row>
    <row r="10">
      <c r="A10" s="97"/>
      <c r="B10" s="98"/>
      <c r="C10" s="105" t="s">
        <v>150</v>
      </c>
      <c r="D10" s="106">
        <v>7291.8</v>
      </c>
      <c r="E10" s="105"/>
      <c r="F10" s="98"/>
      <c r="G10" s="97"/>
      <c r="H10" s="97"/>
    </row>
    <row r="11">
      <c r="A11" s="97"/>
      <c r="B11" s="98"/>
      <c r="C11" s="97"/>
      <c r="D11" s="98"/>
      <c r="E11" s="98"/>
      <c r="F11" s="98"/>
      <c r="G11" s="98"/>
      <c r="H11" s="97"/>
    </row>
    <row r="12">
      <c r="C12" s="105" t="s">
        <v>153</v>
      </c>
      <c r="D12" s="108">
        <f t="shared" ref="D12:D15" si="1">sum(D7-D2)</f>
        <v>0</v>
      </c>
      <c r="E12" s="98"/>
      <c r="F12" s="98"/>
      <c r="G12" s="98"/>
      <c r="H12" s="97"/>
    </row>
    <row r="13">
      <c r="A13" s="97" t="s">
        <v>156</v>
      </c>
      <c r="B13" s="113">
        <f>sum(B7:B10)</f>
        <v>2800</v>
      </c>
      <c r="C13" s="105" t="s">
        <v>157</v>
      </c>
      <c r="D13" s="108">
        <f t="shared" si="1"/>
        <v>0</v>
      </c>
      <c r="E13" s="98"/>
      <c r="F13" s="98"/>
      <c r="G13" s="98"/>
      <c r="H13" s="97"/>
    </row>
    <row r="14">
      <c r="A14" s="97" t="s">
        <v>159</v>
      </c>
      <c r="B14" s="114">
        <f>sum(F8)</f>
        <v>2823.23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5623.23</v>
      </c>
      <c r="C15" s="105" t="s">
        <v>162</v>
      </c>
      <c r="D15" s="108">
        <f t="shared" si="1"/>
        <v>1668.57</v>
      </c>
      <c r="E15" s="98"/>
      <c r="F15" s="98"/>
      <c r="G15" s="98"/>
      <c r="H15" s="97"/>
    </row>
    <row r="16">
      <c r="A16" s="97" t="s">
        <v>164</v>
      </c>
      <c r="B16" s="110">
        <v>7291.8</v>
      </c>
      <c r="C16" s="97"/>
      <c r="D16" s="98"/>
      <c r="E16" s="98"/>
      <c r="F16" s="98"/>
      <c r="G16" s="98"/>
      <c r="H16" s="97"/>
    </row>
    <row r="17">
      <c r="A17" s="97" t="s">
        <v>166</v>
      </c>
      <c r="B17" s="110">
        <v>97.67</v>
      </c>
      <c r="C17" s="97"/>
      <c r="D17" s="98"/>
      <c r="E17" s="98"/>
      <c r="F17" s="98"/>
      <c r="G17" s="98"/>
      <c r="H17" s="97"/>
    </row>
    <row r="18">
      <c r="A18" s="97" t="s">
        <v>168</v>
      </c>
      <c r="B18" s="108">
        <f>sum(B16+B17)</f>
        <v>7389.47</v>
      </c>
      <c r="C18" s="97"/>
      <c r="D18" s="98"/>
      <c r="E18" s="98"/>
      <c r="F18" s="98"/>
      <c r="G18" s="98"/>
      <c r="H18" s="97"/>
    </row>
    <row r="19">
      <c r="A19" s="97" t="s">
        <v>169</v>
      </c>
      <c r="B19" s="108">
        <f>sum(B16-B15)</f>
        <v>1668.57</v>
      </c>
      <c r="C19" s="97"/>
      <c r="D19" s="98"/>
      <c r="E19" s="98"/>
      <c r="F19" s="98"/>
      <c r="G19" s="98"/>
      <c r="H19" s="97"/>
    </row>
    <row r="20">
      <c r="A20" s="109" t="s">
        <v>233</v>
      </c>
      <c r="B20" s="114">
        <f>sum(B15*1.3)</f>
        <v>7310.199</v>
      </c>
      <c r="C20" s="97"/>
      <c r="D20" s="97"/>
      <c r="E20" s="97"/>
      <c r="F20" s="97"/>
      <c r="G20" s="97"/>
      <c r="H20" s="97"/>
    </row>
    <row r="21">
      <c r="A21" s="14" t="s">
        <v>173</v>
      </c>
      <c r="B21" s="111">
        <v>0.0</v>
      </c>
      <c r="C21" s="97"/>
      <c r="D21" s="97"/>
      <c r="E21" s="97"/>
      <c r="F21" s="97"/>
      <c r="G21" s="97"/>
      <c r="H21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14"/>
    <col customWidth="1" min="5" max="5" width="26.43"/>
  </cols>
  <sheetData>
    <row r="1">
      <c r="A1" s="94" t="s">
        <v>126</v>
      </c>
      <c r="B1" s="96" t="s">
        <v>50</v>
      </c>
      <c r="C1" s="97"/>
      <c r="D1" s="98"/>
      <c r="E1" s="100" t="s">
        <v>127</v>
      </c>
      <c r="F1" s="98"/>
      <c r="G1" s="102" t="s">
        <v>128</v>
      </c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04">
        <v>43376.0</v>
      </c>
      <c r="C2" s="105" t="s">
        <v>130</v>
      </c>
      <c r="D2" s="106">
        <v>2445.82</v>
      </c>
      <c r="E2" s="97"/>
      <c r="F2" s="98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107" t="s">
        <v>131</v>
      </c>
      <c r="B3" s="104" t="s">
        <v>235</v>
      </c>
      <c r="C3" s="105" t="s">
        <v>132</v>
      </c>
      <c r="D3" s="108">
        <v>0.0</v>
      </c>
      <c r="E3" s="109" t="s">
        <v>237</v>
      </c>
      <c r="F3" s="110">
        <v>2020.82</v>
      </c>
      <c r="G3" s="107" t="s">
        <v>216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239</v>
      </c>
      <c r="C4" s="105" t="s">
        <v>137</v>
      </c>
      <c r="D4" s="108">
        <v>0.0</v>
      </c>
      <c r="E4" s="97"/>
      <c r="F4" s="98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105" t="s">
        <v>139</v>
      </c>
      <c r="D5" s="108">
        <v>0.0</v>
      </c>
      <c r="E5" s="97"/>
      <c r="F5" s="98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C6" s="97"/>
      <c r="D6" s="98"/>
      <c r="E6" s="97"/>
      <c r="F6" s="98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241</v>
      </c>
      <c r="B7" s="112">
        <v>425.0</v>
      </c>
      <c r="C7" s="105" t="s">
        <v>142</v>
      </c>
      <c r="D7" s="106">
        <v>2953.66</v>
      </c>
      <c r="E7" s="97"/>
      <c r="F7" s="98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2020.82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C11" s="97"/>
      <c r="D11" s="9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507.84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425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2020.82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2445.82</v>
      </c>
      <c r="C15" s="105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2953.66</v>
      </c>
      <c r="C16" s="97"/>
      <c r="D16" s="98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153.28</v>
      </c>
      <c r="C17" s="97"/>
      <c r="D17" s="98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3106.94</v>
      </c>
      <c r="C18" s="97"/>
      <c r="D18" s="98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507.84</v>
      </c>
      <c r="C19" s="97"/>
      <c r="D19" s="98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4622.5998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57"/>
    <col customWidth="1" min="3" max="3" width="33.86"/>
    <col customWidth="1" min="5" max="5" width="26.0"/>
  </cols>
  <sheetData>
    <row r="1">
      <c r="A1" s="37" t="s">
        <v>126</v>
      </c>
      <c r="B1" s="38" t="s">
        <v>51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43376.0</v>
      </c>
      <c r="C2" s="36" t="s">
        <v>130</v>
      </c>
      <c r="D2" s="42">
        <v>7641.54</v>
      </c>
      <c r="E2" s="4"/>
      <c r="F2" s="10"/>
      <c r="G2" s="4"/>
      <c r="H2" s="4"/>
    </row>
    <row r="3">
      <c r="A3" s="45" t="s">
        <v>131</v>
      </c>
      <c r="B3" s="41">
        <v>43525.0</v>
      </c>
      <c r="C3" s="36" t="s">
        <v>132</v>
      </c>
      <c r="D3" s="46">
        <v>0.0</v>
      </c>
      <c r="E3" s="4" t="s">
        <v>201</v>
      </c>
      <c r="F3" s="65">
        <v>5573.9</v>
      </c>
      <c r="G3" s="45" t="s">
        <v>216</v>
      </c>
      <c r="H3" s="4"/>
    </row>
    <row r="4">
      <c r="A4" s="4" t="s">
        <v>135</v>
      </c>
      <c r="B4" s="26" t="s">
        <v>244</v>
      </c>
      <c r="C4" s="36" t="s">
        <v>137</v>
      </c>
      <c r="D4" s="46">
        <v>0.0</v>
      </c>
      <c r="E4" s="26"/>
      <c r="F4" s="32"/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241</v>
      </c>
      <c r="B7" s="33">
        <v>2067.64</v>
      </c>
      <c r="C7" s="36" t="s">
        <v>142</v>
      </c>
      <c r="D7" s="42">
        <v>11494.15</v>
      </c>
      <c r="E7" s="4"/>
      <c r="F7" s="10"/>
      <c r="G7" s="4"/>
      <c r="H7" s="4"/>
    </row>
    <row r="8">
      <c r="A8" s="26"/>
      <c r="B8" s="32"/>
      <c r="C8" s="36" t="s">
        <v>144</v>
      </c>
      <c r="D8" s="46">
        <v>0.0</v>
      </c>
      <c r="E8" s="36" t="s">
        <v>220</v>
      </c>
      <c r="F8" s="46">
        <f>sum(F3:F7)</f>
        <v>5573.9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3082.088</v>
      </c>
      <c r="E12" s="127"/>
      <c r="F12" s="128"/>
      <c r="G12" s="129"/>
      <c r="H12" s="130"/>
    </row>
    <row r="13">
      <c r="A13" s="4" t="s">
        <v>156</v>
      </c>
      <c r="B13" s="62">
        <f>sum(B7:B10)</f>
        <v>2067.64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5573.9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7641.54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11494.15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531.33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12025.48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3852.61</v>
      </c>
      <c r="C19" s="26" t="s">
        <v>245</v>
      </c>
      <c r="D19" s="10">
        <f>sum(B19*0.2)</f>
        <v>770.522</v>
      </c>
      <c r="E19" s="136" t="s">
        <v>246</v>
      </c>
      <c r="F19" s="137">
        <f>sum(B19-D19)</f>
        <v>3082.088</v>
      </c>
      <c r="G19" s="138"/>
      <c r="H19" s="139"/>
    </row>
    <row r="20">
      <c r="A20" s="26" t="s">
        <v>248</v>
      </c>
      <c r="B20" s="63">
        <f>sum(B15*1.57)</f>
        <v>11997.2178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4.0"/>
    <col customWidth="1" min="3" max="3" width="34.0"/>
    <col customWidth="1" min="4" max="4" width="10.71"/>
    <col customWidth="1" min="5" max="5" width="23.71"/>
  </cols>
  <sheetData>
    <row r="1">
      <c r="A1" s="37" t="s">
        <v>126</v>
      </c>
      <c r="B1" s="38" t="s">
        <v>52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43382.0</v>
      </c>
      <c r="C2" s="36" t="s">
        <v>130</v>
      </c>
      <c r="D2" s="42">
        <v>4489.0</v>
      </c>
      <c r="E2" s="4"/>
      <c r="F2" s="10"/>
      <c r="G2" s="4"/>
      <c r="H2" s="4"/>
    </row>
    <row r="3">
      <c r="A3" s="45" t="s">
        <v>131</v>
      </c>
      <c r="B3" s="41">
        <v>43497.0</v>
      </c>
      <c r="C3" s="36" t="s">
        <v>132</v>
      </c>
      <c r="D3" s="46">
        <v>0.0</v>
      </c>
      <c r="E3" s="4" t="s">
        <v>201</v>
      </c>
      <c r="F3" s="65">
        <v>3661.0</v>
      </c>
      <c r="G3" s="45" t="s">
        <v>216</v>
      </c>
      <c r="H3" s="4"/>
    </row>
    <row r="4">
      <c r="A4" s="4" t="s">
        <v>135</v>
      </c>
      <c r="B4" s="26" t="s">
        <v>247</v>
      </c>
      <c r="C4" s="36" t="s">
        <v>137</v>
      </c>
      <c r="D4" s="46">
        <v>0.0</v>
      </c>
      <c r="E4" s="26"/>
      <c r="F4" s="32"/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2</v>
      </c>
      <c r="B7" s="33">
        <v>828.0</v>
      </c>
      <c r="C7" s="36" t="s">
        <v>142</v>
      </c>
      <c r="D7" s="42">
        <v>7029.42</v>
      </c>
      <c r="E7" s="4"/>
      <c r="F7" s="10"/>
      <c r="G7" s="4"/>
      <c r="H7" s="4"/>
    </row>
    <row r="8">
      <c r="A8" s="26"/>
      <c r="B8" s="32"/>
      <c r="C8" s="36" t="s">
        <v>144</v>
      </c>
      <c r="D8" s="46">
        <v>0.0</v>
      </c>
      <c r="E8" s="36" t="s">
        <v>220</v>
      </c>
      <c r="F8" s="46">
        <f>sum(F3:F7)</f>
        <v>3661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 t="shared" ref="D12:D15" si="1">sum(D7-D2)</f>
        <v>2540.42</v>
      </c>
      <c r="E12" s="127"/>
      <c r="F12" s="128"/>
      <c r="G12" s="129"/>
      <c r="H12" s="130"/>
    </row>
    <row r="13">
      <c r="A13" s="4" t="s">
        <v>156</v>
      </c>
      <c r="B13" s="62">
        <f>sum(B7:B10)</f>
        <v>828</v>
      </c>
      <c r="C13" s="36" t="s">
        <v>157</v>
      </c>
      <c r="D13" s="46">
        <f t="shared" si="1"/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3661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4489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7029.42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316.58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7346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2540.42</v>
      </c>
      <c r="C19" s="26" t="s">
        <v>245</v>
      </c>
      <c r="D19" s="10">
        <f>sum(B19*0.2)</f>
        <v>508.084</v>
      </c>
      <c r="E19" s="136" t="s">
        <v>246</v>
      </c>
      <c r="F19" s="137">
        <f>sum(B19-D19)</f>
        <v>2032.336</v>
      </c>
      <c r="G19" s="138"/>
      <c r="H19" s="139"/>
    </row>
    <row r="20">
      <c r="A20" s="26" t="s">
        <v>248</v>
      </c>
      <c r="B20" s="63">
        <f>sum(B15*1.57)</f>
        <v>7047.73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57"/>
    <col customWidth="1" min="2" max="2" width="24.0"/>
    <col customWidth="1" min="3" max="3" width="27.57"/>
    <col customWidth="1" min="5" max="5" width="22.71"/>
  </cols>
  <sheetData>
    <row r="1">
      <c r="A1" s="37" t="s">
        <v>126</v>
      </c>
      <c r="B1" s="38" t="s">
        <v>53</v>
      </c>
      <c r="C1" s="4"/>
      <c r="D1" s="10"/>
      <c r="E1" s="120" t="s">
        <v>127</v>
      </c>
      <c r="F1" s="10"/>
      <c r="G1" s="121" t="s">
        <v>128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4" t="s">
        <v>129</v>
      </c>
      <c r="B2" s="41">
        <v>43384.0</v>
      </c>
      <c r="C2" s="36" t="s">
        <v>130</v>
      </c>
      <c r="D2" s="42">
        <v>1518.16</v>
      </c>
      <c r="E2" s="4"/>
      <c r="F2" s="10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45" t="s">
        <v>131</v>
      </c>
      <c r="B3" s="41">
        <v>43476.0</v>
      </c>
      <c r="C3" s="36" t="s">
        <v>132</v>
      </c>
      <c r="D3" s="46">
        <v>0.0</v>
      </c>
      <c r="E3" s="4" t="s">
        <v>201</v>
      </c>
      <c r="F3" s="65">
        <v>764.57</v>
      </c>
      <c r="G3" s="45" t="s">
        <v>216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4" t="s">
        <v>135</v>
      </c>
      <c r="B4" s="26" t="s">
        <v>249</v>
      </c>
      <c r="C4" s="36" t="s">
        <v>137</v>
      </c>
      <c r="D4" s="46">
        <v>0.0</v>
      </c>
      <c r="E4" s="26" t="s">
        <v>201</v>
      </c>
      <c r="F4" s="32">
        <v>50.37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4" t="s">
        <v>140</v>
      </c>
      <c r="B6" s="4"/>
      <c r="C6" s="4"/>
      <c r="D6" s="10"/>
      <c r="E6" s="4"/>
      <c r="F6" s="10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26" t="s">
        <v>250</v>
      </c>
      <c r="B7" s="33">
        <v>703.22</v>
      </c>
      <c r="C7" s="36" t="s">
        <v>142</v>
      </c>
      <c r="D7" s="42">
        <v>2856.78</v>
      </c>
      <c r="E7" s="4"/>
      <c r="F7" s="10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4"/>
      <c r="B8" s="10"/>
      <c r="C8" s="36" t="s">
        <v>144</v>
      </c>
      <c r="D8" s="46">
        <v>0.0</v>
      </c>
      <c r="E8" s="36" t="s">
        <v>220</v>
      </c>
      <c r="F8" s="46">
        <f>sum(F3:F7)</f>
        <v>814.94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4"/>
      <c r="B10" s="10"/>
      <c r="C10" s="36" t="s">
        <v>150</v>
      </c>
      <c r="D10" s="46">
        <v>0.0</v>
      </c>
      <c r="E10" s="36"/>
      <c r="F10" s="10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4"/>
      <c r="B11" s="10"/>
      <c r="C11" s="4"/>
      <c r="D11" s="10"/>
      <c r="E11" s="10"/>
      <c r="F11" s="10"/>
      <c r="G11" s="10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21"/>
      <c r="B12" s="21"/>
      <c r="C12" s="36" t="s">
        <v>153</v>
      </c>
      <c r="D12" s="46">
        <f t="shared" ref="D12:D15" si="1">sum(D7-D2)</f>
        <v>1338.62</v>
      </c>
      <c r="E12" s="135"/>
      <c r="F12" s="135"/>
      <c r="G12" s="135"/>
      <c r="H12" s="4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4" t="s">
        <v>156</v>
      </c>
      <c r="B13" s="62">
        <f>sum(B7:B10)</f>
        <v>703.22</v>
      </c>
      <c r="C13" s="36" t="s">
        <v>157</v>
      </c>
      <c r="D13" s="46">
        <f t="shared" si="1"/>
        <v>0</v>
      </c>
      <c r="E13" s="135"/>
      <c r="F13" s="116"/>
      <c r="G13" s="135"/>
      <c r="H13" s="4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4" t="s">
        <v>159</v>
      </c>
      <c r="B14" s="63">
        <f>sum(F8)</f>
        <v>814.94</v>
      </c>
      <c r="C14" s="36" t="s">
        <v>160</v>
      </c>
      <c r="D14" s="46">
        <f t="shared" si="1"/>
        <v>0</v>
      </c>
      <c r="E14" s="135"/>
      <c r="F14" s="116"/>
      <c r="G14" s="135"/>
      <c r="H14" s="48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36" t="s">
        <v>161</v>
      </c>
      <c r="B15" s="46">
        <f>sum(B13:B14)</f>
        <v>1518.16</v>
      </c>
      <c r="C15" s="36" t="s">
        <v>162</v>
      </c>
      <c r="D15" s="46">
        <f t="shared" si="1"/>
        <v>0</v>
      </c>
      <c r="E15" s="135"/>
      <c r="F15" s="135"/>
      <c r="G15" s="135"/>
      <c r="H15" s="48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4" t="s">
        <v>164</v>
      </c>
      <c r="B16" s="65">
        <v>2856.78</v>
      </c>
      <c r="C16" s="4"/>
      <c r="D16" s="10"/>
      <c r="E16" s="135"/>
      <c r="F16" s="135"/>
      <c r="G16" s="135"/>
      <c r="H16" s="48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4" t="s">
        <v>166</v>
      </c>
      <c r="B17" s="65">
        <v>68.9</v>
      </c>
      <c r="C17" s="4"/>
      <c r="D17" s="10"/>
      <c r="E17" s="140"/>
      <c r="F17" s="119"/>
      <c r="G17" s="135"/>
      <c r="H17" s="48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4" t="s">
        <v>168</v>
      </c>
      <c r="B18" s="46">
        <f>sum(B16+B17)</f>
        <v>2925.68</v>
      </c>
      <c r="C18" s="4"/>
      <c r="D18" s="10"/>
      <c r="E18" s="135"/>
      <c r="F18" s="119"/>
      <c r="G18" s="135"/>
      <c r="H18" s="48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4" t="s">
        <v>169</v>
      </c>
      <c r="B19" s="46">
        <f>sum(B16-B15)</f>
        <v>1338.62</v>
      </c>
      <c r="C19" s="4"/>
      <c r="D19" s="10"/>
      <c r="E19" s="135"/>
      <c r="F19" s="119"/>
      <c r="G19" s="135"/>
      <c r="H19" s="4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4" t="s">
        <v>221</v>
      </c>
      <c r="B20" s="63">
        <f>sum(B15*1.89)</f>
        <v>2869.3224</v>
      </c>
      <c r="C20" s="4"/>
      <c r="D20" s="4"/>
      <c r="E20" s="67"/>
      <c r="F20" s="67"/>
      <c r="G20" s="125"/>
      <c r="H20" s="115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rintOptions gridLines="1" horizontalCentered="1"/>
  <pageMargins bottom="0.75" footer="0.0" header="0.0" left="0.7" right="0.7" top="0.75"/>
  <pageSetup cellComments="atEnd" orientation="landscape" pageOrder="overThenDown"/>
  <rowBreaks count="1" manualBreakCount="1">
    <brk id="24" man="1"/>
  </rowBreaks>
  <colBreaks count="2" manualBreakCount="2">
    <brk man="1"/>
    <brk id="8" man="1"/>
  </col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4.43"/>
    <col customWidth="1" min="2" max="2" width="18.14"/>
    <col customWidth="1" min="3" max="3" width="26.29"/>
    <col customWidth="1" min="4" max="4" width="25.29"/>
    <col customWidth="1" min="5" max="5" width="26.43"/>
  </cols>
  <sheetData>
    <row r="1">
      <c r="A1" s="14" t="s">
        <v>126</v>
      </c>
      <c r="B1" s="14" t="s">
        <v>54</v>
      </c>
      <c r="C1" s="18"/>
      <c r="D1" s="88"/>
      <c r="E1" s="14" t="s">
        <v>201</v>
      </c>
      <c r="F1" s="30">
        <v>1191.21</v>
      </c>
      <c r="G1" s="14" t="s">
        <v>202</v>
      </c>
    </row>
    <row r="2">
      <c r="A2" s="14" t="s">
        <v>129</v>
      </c>
      <c r="B2" s="86">
        <v>43398.0</v>
      </c>
      <c r="C2" s="87" t="s">
        <v>130</v>
      </c>
      <c r="D2" s="5">
        <v>5262.52</v>
      </c>
      <c r="E2" s="14" t="s">
        <v>201</v>
      </c>
      <c r="F2" s="30">
        <f>sum(1.9*70.67)</f>
        <v>134.273</v>
      </c>
      <c r="G2" s="14" t="s">
        <v>251</v>
      </c>
    </row>
    <row r="3">
      <c r="A3" s="14" t="s">
        <v>131</v>
      </c>
      <c r="B3" s="86">
        <v>43501.0</v>
      </c>
      <c r="C3" s="87" t="s">
        <v>132</v>
      </c>
      <c r="D3" s="5">
        <v>0.0</v>
      </c>
      <c r="E3" s="14" t="s">
        <v>231</v>
      </c>
      <c r="F3" s="30">
        <v>4.58</v>
      </c>
    </row>
    <row r="4">
      <c r="A4" s="14" t="s">
        <v>135</v>
      </c>
      <c r="B4" s="14" t="s">
        <v>252</v>
      </c>
      <c r="C4" s="87" t="s">
        <v>214</v>
      </c>
      <c r="D4" s="5">
        <v>0.0</v>
      </c>
      <c r="E4" s="14" t="s">
        <v>253</v>
      </c>
      <c r="F4" s="30">
        <v>39.96</v>
      </c>
    </row>
    <row r="5">
      <c r="C5" s="7" t="s">
        <v>139</v>
      </c>
      <c r="D5" s="5">
        <v>0.0</v>
      </c>
      <c r="E5" s="14" t="s">
        <v>253</v>
      </c>
      <c r="F5" s="30">
        <v>208.5</v>
      </c>
    </row>
    <row r="6">
      <c r="A6" s="14" t="s">
        <v>140</v>
      </c>
      <c r="C6" s="18"/>
      <c r="D6" s="88"/>
      <c r="E6" s="7" t="s">
        <v>220</v>
      </c>
      <c r="F6" s="88">
        <f>sum(F1:F5)</f>
        <v>1578.523</v>
      </c>
    </row>
    <row r="7">
      <c r="A7" s="14" t="s">
        <v>210</v>
      </c>
      <c r="B7" s="91">
        <v>484.0</v>
      </c>
      <c r="C7" s="7" t="s">
        <v>142</v>
      </c>
      <c r="D7" s="5">
        <v>7887.16</v>
      </c>
      <c r="E7" s="9"/>
    </row>
    <row r="8">
      <c r="A8" s="14" t="s">
        <v>210</v>
      </c>
      <c r="B8" s="91">
        <v>75.0</v>
      </c>
      <c r="C8" s="7" t="s">
        <v>144</v>
      </c>
      <c r="D8" s="5">
        <v>0.0</v>
      </c>
      <c r="E8" s="92"/>
    </row>
    <row r="9">
      <c r="A9" s="14" t="s">
        <v>254</v>
      </c>
      <c r="B9" s="30">
        <v>3125.0</v>
      </c>
      <c r="C9" s="7" t="s">
        <v>147</v>
      </c>
      <c r="D9" s="5">
        <v>0.0</v>
      </c>
      <c r="E9" s="85"/>
    </row>
    <row r="10">
      <c r="B10" s="30">
        <v>0.0</v>
      </c>
      <c r="C10" s="7" t="s">
        <v>150</v>
      </c>
      <c r="D10" s="5">
        <v>0.0</v>
      </c>
      <c r="E10" s="88"/>
    </row>
    <row r="11">
      <c r="C11" s="18"/>
      <c r="D11" s="88"/>
      <c r="E11" s="9"/>
    </row>
    <row r="12">
      <c r="C12" s="7" t="s">
        <v>153</v>
      </c>
      <c r="D12" s="88">
        <f t="shared" ref="D12:D15" si="1">sum(D7-D2)</f>
        <v>2624.64</v>
      </c>
      <c r="E12" s="85"/>
    </row>
    <row r="13">
      <c r="A13" s="14" t="s">
        <v>156</v>
      </c>
      <c r="B13" s="93">
        <f>sum(B7:B10)</f>
        <v>3684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1578.523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5262.523</v>
      </c>
      <c r="C15" s="7" t="s">
        <v>162</v>
      </c>
      <c r="D15" s="88">
        <f t="shared" si="1"/>
        <v>0</v>
      </c>
      <c r="E15" s="85"/>
    </row>
    <row r="16">
      <c r="A16" s="14" t="s">
        <v>164</v>
      </c>
      <c r="B16" s="95">
        <v>7887.16</v>
      </c>
      <c r="C16" s="18"/>
      <c r="D16" s="88"/>
      <c r="E16" s="85"/>
    </row>
    <row r="17">
      <c r="A17" s="14" t="s">
        <v>166</v>
      </c>
      <c r="B17" s="95">
        <v>0.0</v>
      </c>
      <c r="C17" s="18"/>
      <c r="D17" s="5"/>
      <c r="E17" s="88"/>
    </row>
    <row r="18">
      <c r="A18" s="14" t="s">
        <v>168</v>
      </c>
      <c r="B18" s="99">
        <f>sum(B16+B17)</f>
        <v>7887.16</v>
      </c>
      <c r="C18" s="18"/>
      <c r="D18" s="88"/>
      <c r="E18" s="9"/>
    </row>
    <row r="19">
      <c r="A19" s="14" t="s">
        <v>169</v>
      </c>
      <c r="B19" s="90">
        <f>sum(B16-B15)</f>
        <v>2624.637</v>
      </c>
      <c r="C19" s="18"/>
      <c r="D19" s="88"/>
    </row>
    <row r="20">
      <c r="A20" s="14" t="s">
        <v>255</v>
      </c>
      <c r="B20" s="103">
        <f>sum(B15*1.5)</f>
        <v>7893.7845</v>
      </c>
      <c r="C20" s="18"/>
      <c r="D20" s="88"/>
    </row>
    <row r="21">
      <c r="A21" s="14" t="s">
        <v>173</v>
      </c>
      <c r="B21" s="30">
        <v>0.0</v>
      </c>
      <c r="C21" s="18"/>
      <c r="D21" s="88"/>
    </row>
    <row r="22">
      <c r="C22" s="18"/>
      <c r="D22" s="88"/>
    </row>
    <row r="23">
      <c r="C23" s="18"/>
      <c r="D23" s="88"/>
    </row>
    <row r="24">
      <c r="C24" s="18"/>
      <c r="D24" s="88"/>
    </row>
    <row r="25">
      <c r="C25" s="18"/>
      <c r="D25" s="88"/>
    </row>
    <row r="26">
      <c r="C26" s="18"/>
      <c r="D26" s="88"/>
    </row>
    <row r="27">
      <c r="C27" s="18"/>
      <c r="D27" s="88"/>
    </row>
    <row r="28">
      <c r="C28" s="18"/>
      <c r="D28" s="88"/>
    </row>
    <row r="29">
      <c r="C29" s="18"/>
      <c r="D29" s="88"/>
    </row>
    <row r="30">
      <c r="C30" s="18"/>
      <c r="D30" s="88"/>
    </row>
    <row r="31">
      <c r="C31" s="18"/>
      <c r="D31" s="88"/>
    </row>
    <row r="32">
      <c r="C32" s="18"/>
      <c r="D32" s="88"/>
    </row>
    <row r="33">
      <c r="C33" s="18"/>
      <c r="D33" s="88"/>
    </row>
    <row r="34">
      <c r="C34" s="18"/>
      <c r="D34" s="88"/>
    </row>
    <row r="35">
      <c r="C35" s="18"/>
      <c r="D35" s="88"/>
    </row>
    <row r="36">
      <c r="C36" s="18"/>
      <c r="D36" s="88"/>
    </row>
    <row r="37">
      <c r="C37" s="18"/>
      <c r="D37" s="88"/>
    </row>
    <row r="38">
      <c r="C38" s="18"/>
      <c r="D38" s="88"/>
    </row>
    <row r="39">
      <c r="C39" s="18"/>
      <c r="D39" s="88"/>
    </row>
    <row r="40">
      <c r="C40" s="18"/>
      <c r="D40" s="88"/>
    </row>
    <row r="41">
      <c r="C41" s="18"/>
      <c r="D41" s="88"/>
    </row>
    <row r="42">
      <c r="C42" s="18"/>
      <c r="D42" s="88"/>
    </row>
    <row r="43">
      <c r="C43" s="18"/>
      <c r="D43" s="88"/>
    </row>
    <row r="44">
      <c r="C44" s="18"/>
      <c r="D44" s="88"/>
    </row>
    <row r="45">
      <c r="C45" s="18"/>
      <c r="D45" s="88"/>
    </row>
    <row r="46">
      <c r="C46" s="18"/>
      <c r="D46" s="88"/>
    </row>
    <row r="47">
      <c r="C47" s="18"/>
      <c r="D47" s="88"/>
    </row>
    <row r="48">
      <c r="C48" s="18"/>
      <c r="D48" s="88"/>
    </row>
    <row r="49">
      <c r="C49" s="18"/>
      <c r="D49" s="88"/>
    </row>
    <row r="50">
      <c r="C50" s="18"/>
      <c r="D50" s="88"/>
    </row>
    <row r="51">
      <c r="C51" s="18"/>
      <c r="D51" s="88"/>
    </row>
    <row r="52">
      <c r="C52" s="18"/>
      <c r="D52" s="88"/>
    </row>
    <row r="53">
      <c r="C53" s="18"/>
      <c r="D53" s="88"/>
    </row>
    <row r="54">
      <c r="C54" s="18"/>
      <c r="D54" s="88"/>
    </row>
    <row r="55">
      <c r="C55" s="18"/>
      <c r="D55" s="88"/>
    </row>
    <row r="56">
      <c r="C56" s="18"/>
      <c r="D56" s="88"/>
    </row>
    <row r="57">
      <c r="C57" s="18"/>
      <c r="D57" s="88"/>
    </row>
    <row r="58">
      <c r="C58" s="18"/>
      <c r="D58" s="88"/>
    </row>
    <row r="59">
      <c r="C59" s="18"/>
      <c r="D59" s="88"/>
    </row>
    <row r="60">
      <c r="C60" s="18"/>
      <c r="D60" s="88"/>
    </row>
    <row r="61">
      <c r="C61" s="18"/>
      <c r="D61" s="88"/>
    </row>
    <row r="62">
      <c r="C62" s="18"/>
      <c r="D62" s="88"/>
    </row>
    <row r="63">
      <c r="C63" s="18"/>
      <c r="D63" s="88"/>
    </row>
    <row r="64">
      <c r="C64" s="18"/>
      <c r="D64" s="88"/>
    </row>
    <row r="65">
      <c r="C65" s="18"/>
      <c r="D65" s="88"/>
    </row>
    <row r="66">
      <c r="C66" s="18"/>
      <c r="D66" s="88"/>
    </row>
    <row r="67">
      <c r="C67" s="18"/>
      <c r="D67" s="88"/>
    </row>
    <row r="68">
      <c r="C68" s="18"/>
      <c r="D68" s="88"/>
    </row>
    <row r="69">
      <c r="C69" s="18"/>
      <c r="D69" s="88"/>
    </row>
    <row r="70">
      <c r="C70" s="18"/>
      <c r="D70" s="88"/>
    </row>
    <row r="71">
      <c r="C71" s="18"/>
      <c r="D71" s="88"/>
    </row>
    <row r="72">
      <c r="C72" s="18"/>
      <c r="D72" s="88"/>
    </row>
    <row r="73">
      <c r="C73" s="18"/>
      <c r="D73" s="88"/>
    </row>
    <row r="74">
      <c r="C74" s="18"/>
      <c r="D74" s="88"/>
    </row>
    <row r="75">
      <c r="C75" s="18"/>
      <c r="D75" s="88"/>
    </row>
    <row r="76">
      <c r="C76" s="18"/>
      <c r="D76" s="88"/>
    </row>
    <row r="77">
      <c r="C77" s="18"/>
      <c r="D77" s="88"/>
    </row>
    <row r="78">
      <c r="C78" s="18"/>
      <c r="D78" s="88"/>
    </row>
    <row r="79">
      <c r="C79" s="18"/>
      <c r="D79" s="88"/>
    </row>
    <row r="80">
      <c r="C80" s="18"/>
      <c r="D80" s="88"/>
    </row>
    <row r="81">
      <c r="C81" s="18"/>
      <c r="D81" s="88"/>
    </row>
    <row r="82">
      <c r="C82" s="18"/>
      <c r="D82" s="88"/>
    </row>
    <row r="83">
      <c r="C83" s="18"/>
      <c r="D83" s="88"/>
    </row>
    <row r="84">
      <c r="C84" s="18"/>
      <c r="D84" s="88"/>
    </row>
    <row r="85">
      <c r="C85" s="18"/>
      <c r="D85" s="88"/>
    </row>
    <row r="86">
      <c r="C86" s="18"/>
      <c r="D86" s="88"/>
    </row>
    <row r="87">
      <c r="C87" s="18"/>
      <c r="D87" s="88"/>
    </row>
    <row r="88">
      <c r="C88" s="18"/>
      <c r="D88" s="88"/>
    </row>
    <row r="89">
      <c r="C89" s="18"/>
      <c r="D89" s="88"/>
    </row>
    <row r="90">
      <c r="C90" s="18"/>
      <c r="D90" s="88"/>
    </row>
    <row r="91">
      <c r="C91" s="18"/>
      <c r="D91" s="88"/>
    </row>
    <row r="92">
      <c r="C92" s="18"/>
      <c r="D92" s="88"/>
    </row>
    <row r="93">
      <c r="C93" s="18"/>
      <c r="D93" s="88"/>
    </row>
    <row r="94">
      <c r="C94" s="18"/>
      <c r="D94" s="88"/>
    </row>
    <row r="95">
      <c r="C95" s="18"/>
      <c r="D95" s="88"/>
    </row>
    <row r="96">
      <c r="C96" s="18"/>
      <c r="D96" s="88"/>
    </row>
    <row r="97">
      <c r="C97" s="18"/>
      <c r="D97" s="88"/>
    </row>
    <row r="98">
      <c r="C98" s="18"/>
      <c r="D98" s="88"/>
    </row>
    <row r="99">
      <c r="C99" s="18"/>
      <c r="D99" s="88"/>
    </row>
    <row r="100">
      <c r="C100" s="18"/>
      <c r="D100" s="88"/>
    </row>
    <row r="101">
      <c r="C101" s="18"/>
      <c r="D101" s="88"/>
    </row>
    <row r="102">
      <c r="C102" s="18"/>
      <c r="D102" s="88"/>
    </row>
    <row r="103">
      <c r="C103" s="18"/>
      <c r="D103" s="88"/>
    </row>
    <row r="104">
      <c r="C104" s="18"/>
      <c r="D104" s="88"/>
    </row>
    <row r="105">
      <c r="C105" s="18"/>
      <c r="D105" s="88"/>
    </row>
    <row r="106">
      <c r="C106" s="18"/>
      <c r="D106" s="88"/>
    </row>
    <row r="107">
      <c r="C107" s="18"/>
      <c r="D107" s="88"/>
    </row>
    <row r="108">
      <c r="C108" s="18"/>
      <c r="D108" s="88"/>
    </row>
    <row r="109">
      <c r="C109" s="18"/>
      <c r="D109" s="88"/>
    </row>
    <row r="110">
      <c r="C110" s="18"/>
      <c r="D110" s="88"/>
    </row>
    <row r="111">
      <c r="C111" s="18"/>
      <c r="D111" s="88"/>
    </row>
    <row r="112">
      <c r="C112" s="18"/>
      <c r="D112" s="88"/>
    </row>
    <row r="113">
      <c r="C113" s="18"/>
      <c r="D113" s="88"/>
    </row>
    <row r="114">
      <c r="C114" s="18"/>
      <c r="D114" s="88"/>
    </row>
    <row r="115">
      <c r="C115" s="18"/>
      <c r="D115" s="88"/>
    </row>
    <row r="116">
      <c r="C116" s="18"/>
      <c r="D116" s="88"/>
    </row>
    <row r="117">
      <c r="C117" s="18"/>
      <c r="D117" s="88"/>
    </row>
    <row r="118">
      <c r="C118" s="18"/>
      <c r="D118" s="88"/>
    </row>
    <row r="119">
      <c r="C119" s="18"/>
      <c r="D119" s="88"/>
    </row>
    <row r="120">
      <c r="C120" s="18"/>
      <c r="D120" s="88"/>
    </row>
    <row r="121">
      <c r="C121" s="18"/>
      <c r="D121" s="88"/>
    </row>
    <row r="122">
      <c r="C122" s="18"/>
      <c r="D122" s="88"/>
    </row>
    <row r="123">
      <c r="C123" s="18"/>
      <c r="D123" s="88"/>
    </row>
    <row r="124">
      <c r="C124" s="18"/>
      <c r="D124" s="88"/>
    </row>
    <row r="125">
      <c r="C125" s="18"/>
      <c r="D125" s="88"/>
    </row>
    <row r="126">
      <c r="C126" s="18"/>
      <c r="D126" s="88"/>
    </row>
    <row r="127">
      <c r="C127" s="18"/>
      <c r="D127" s="88"/>
    </row>
    <row r="128">
      <c r="C128" s="18"/>
      <c r="D128" s="88"/>
    </row>
    <row r="129">
      <c r="C129" s="18"/>
      <c r="D129" s="88"/>
    </row>
    <row r="130">
      <c r="C130" s="18"/>
      <c r="D130" s="88"/>
    </row>
    <row r="131">
      <c r="C131" s="18"/>
      <c r="D131" s="88"/>
    </row>
    <row r="132">
      <c r="C132" s="18"/>
      <c r="D132" s="88"/>
    </row>
    <row r="133">
      <c r="C133" s="18"/>
      <c r="D133" s="88"/>
    </row>
    <row r="134">
      <c r="C134" s="18"/>
      <c r="D134" s="88"/>
    </row>
    <row r="135">
      <c r="C135" s="18"/>
      <c r="D135" s="88"/>
    </row>
    <row r="136">
      <c r="C136" s="18"/>
      <c r="D136" s="88"/>
    </row>
    <row r="137">
      <c r="C137" s="18"/>
      <c r="D137" s="88"/>
    </row>
    <row r="138">
      <c r="C138" s="18"/>
      <c r="D138" s="88"/>
    </row>
    <row r="139">
      <c r="C139" s="18"/>
      <c r="D139" s="88"/>
    </row>
    <row r="140">
      <c r="C140" s="18"/>
      <c r="D140" s="88"/>
    </row>
    <row r="141">
      <c r="C141" s="18"/>
      <c r="D141" s="88"/>
    </row>
    <row r="142">
      <c r="C142" s="18"/>
      <c r="D142" s="88"/>
    </row>
    <row r="143">
      <c r="C143" s="18"/>
      <c r="D143" s="88"/>
    </row>
    <row r="144">
      <c r="C144" s="18"/>
      <c r="D144" s="88"/>
    </row>
    <row r="145">
      <c r="C145" s="18"/>
      <c r="D145" s="88"/>
    </row>
    <row r="146">
      <c r="C146" s="18"/>
      <c r="D146" s="88"/>
    </row>
    <row r="147">
      <c r="C147" s="18"/>
      <c r="D147" s="88"/>
    </row>
    <row r="148">
      <c r="C148" s="18"/>
      <c r="D148" s="88"/>
    </row>
    <row r="149">
      <c r="C149" s="18"/>
      <c r="D149" s="88"/>
    </row>
    <row r="150">
      <c r="C150" s="18"/>
      <c r="D150" s="88"/>
    </row>
    <row r="151">
      <c r="C151" s="18"/>
      <c r="D151" s="88"/>
    </row>
    <row r="152">
      <c r="C152" s="18"/>
      <c r="D152" s="88"/>
    </row>
    <row r="153">
      <c r="C153" s="18"/>
      <c r="D153" s="88"/>
    </row>
    <row r="154">
      <c r="C154" s="18"/>
      <c r="D154" s="88"/>
    </row>
    <row r="155">
      <c r="C155" s="18"/>
      <c r="D155" s="88"/>
    </row>
    <row r="156">
      <c r="C156" s="18"/>
      <c r="D156" s="88"/>
    </row>
    <row r="157">
      <c r="C157" s="18"/>
      <c r="D157" s="88"/>
    </row>
    <row r="158">
      <c r="C158" s="18"/>
      <c r="D158" s="88"/>
    </row>
    <row r="159">
      <c r="C159" s="18"/>
      <c r="D159" s="88"/>
    </row>
    <row r="160">
      <c r="C160" s="18"/>
      <c r="D160" s="88"/>
    </row>
    <row r="161">
      <c r="C161" s="18"/>
      <c r="D161" s="88"/>
    </row>
    <row r="162">
      <c r="C162" s="18"/>
      <c r="D162" s="88"/>
    </row>
    <row r="163">
      <c r="C163" s="18"/>
      <c r="D163" s="88"/>
    </row>
    <row r="164">
      <c r="C164" s="18"/>
      <c r="D164" s="88"/>
    </row>
    <row r="165">
      <c r="C165" s="18"/>
      <c r="D165" s="88"/>
    </row>
    <row r="166">
      <c r="C166" s="18"/>
      <c r="D166" s="88"/>
    </row>
    <row r="167">
      <c r="C167" s="18"/>
      <c r="D167" s="88"/>
    </row>
    <row r="168">
      <c r="C168" s="18"/>
      <c r="D168" s="88"/>
    </row>
    <row r="169">
      <c r="C169" s="18"/>
      <c r="D169" s="88"/>
    </row>
    <row r="170">
      <c r="C170" s="18"/>
      <c r="D170" s="88"/>
    </row>
    <row r="171">
      <c r="C171" s="18"/>
      <c r="D171" s="88"/>
    </row>
    <row r="172">
      <c r="C172" s="18"/>
      <c r="D172" s="88"/>
    </row>
    <row r="173">
      <c r="C173" s="18"/>
      <c r="D173" s="88"/>
    </row>
    <row r="174">
      <c r="C174" s="18"/>
      <c r="D174" s="88"/>
    </row>
    <row r="175">
      <c r="C175" s="18"/>
      <c r="D175" s="88"/>
    </row>
    <row r="176">
      <c r="C176" s="18"/>
      <c r="D176" s="88"/>
    </row>
    <row r="177">
      <c r="C177" s="18"/>
      <c r="D177" s="88"/>
    </row>
    <row r="178">
      <c r="C178" s="18"/>
      <c r="D178" s="88"/>
    </row>
    <row r="179">
      <c r="C179" s="18"/>
      <c r="D179" s="88"/>
    </row>
    <row r="180">
      <c r="C180" s="18"/>
      <c r="D180" s="88"/>
    </row>
    <row r="181">
      <c r="C181" s="18"/>
      <c r="D181" s="88"/>
    </row>
    <row r="182">
      <c r="C182" s="18"/>
      <c r="D182" s="88"/>
    </row>
    <row r="183">
      <c r="C183" s="18"/>
      <c r="D183" s="88"/>
    </row>
    <row r="184">
      <c r="C184" s="18"/>
      <c r="D184" s="88"/>
    </row>
    <row r="185">
      <c r="C185" s="18"/>
      <c r="D185" s="88"/>
    </row>
    <row r="186">
      <c r="C186" s="18"/>
      <c r="D186" s="88"/>
    </row>
    <row r="187">
      <c r="C187" s="18"/>
      <c r="D187" s="88"/>
    </row>
    <row r="188">
      <c r="C188" s="18"/>
      <c r="D188" s="88"/>
    </row>
    <row r="189">
      <c r="C189" s="18"/>
      <c r="D189" s="88"/>
    </row>
    <row r="190">
      <c r="C190" s="18"/>
      <c r="D190" s="88"/>
    </row>
    <row r="191">
      <c r="C191" s="18"/>
      <c r="D191" s="88"/>
    </row>
    <row r="192">
      <c r="C192" s="18"/>
      <c r="D192" s="88"/>
    </row>
    <row r="193">
      <c r="C193" s="18"/>
      <c r="D193" s="88"/>
    </row>
    <row r="194">
      <c r="C194" s="18"/>
      <c r="D194" s="88"/>
    </row>
    <row r="195">
      <c r="C195" s="18"/>
      <c r="D195" s="88"/>
    </row>
    <row r="196">
      <c r="C196" s="18"/>
      <c r="D196" s="88"/>
    </row>
    <row r="197">
      <c r="C197" s="18"/>
      <c r="D197" s="88"/>
    </row>
    <row r="198">
      <c r="C198" s="18"/>
      <c r="D198" s="88"/>
    </row>
    <row r="199">
      <c r="C199" s="18"/>
      <c r="D199" s="88"/>
    </row>
    <row r="200">
      <c r="C200" s="18"/>
      <c r="D200" s="88"/>
    </row>
    <row r="201">
      <c r="C201" s="18"/>
      <c r="D201" s="88"/>
    </row>
    <row r="202">
      <c r="C202" s="18"/>
      <c r="D202" s="88"/>
    </row>
    <row r="203">
      <c r="C203" s="18"/>
      <c r="D203" s="88"/>
    </row>
    <row r="204">
      <c r="C204" s="18"/>
      <c r="D204" s="88"/>
    </row>
    <row r="205">
      <c r="C205" s="18"/>
      <c r="D205" s="88"/>
    </row>
    <row r="206">
      <c r="C206" s="18"/>
      <c r="D206" s="88"/>
    </row>
    <row r="207">
      <c r="C207" s="18"/>
      <c r="D207" s="88"/>
    </row>
    <row r="208">
      <c r="C208" s="18"/>
      <c r="D208" s="88"/>
    </row>
    <row r="209">
      <c r="C209" s="18"/>
      <c r="D209" s="88"/>
    </row>
    <row r="210">
      <c r="C210" s="18"/>
      <c r="D210" s="88"/>
    </row>
    <row r="211">
      <c r="C211" s="18"/>
      <c r="D211" s="88"/>
    </row>
    <row r="212">
      <c r="C212" s="18"/>
      <c r="D212" s="88"/>
    </row>
    <row r="213">
      <c r="C213" s="18"/>
      <c r="D213" s="88"/>
    </row>
    <row r="214">
      <c r="C214" s="18"/>
      <c r="D214" s="88"/>
    </row>
    <row r="215">
      <c r="C215" s="18"/>
      <c r="D215" s="88"/>
    </row>
    <row r="216">
      <c r="C216" s="18"/>
      <c r="D216" s="88"/>
    </row>
    <row r="217">
      <c r="C217" s="18"/>
      <c r="D217" s="88"/>
    </row>
    <row r="218">
      <c r="C218" s="18"/>
      <c r="D218" s="88"/>
    </row>
    <row r="219">
      <c r="C219" s="18"/>
      <c r="D219" s="88"/>
    </row>
    <row r="220">
      <c r="C220" s="18"/>
      <c r="D220" s="88"/>
    </row>
    <row r="221">
      <c r="C221" s="18"/>
      <c r="D221" s="88"/>
    </row>
    <row r="222">
      <c r="C222" s="18"/>
      <c r="D222" s="88"/>
    </row>
    <row r="223">
      <c r="C223" s="18"/>
      <c r="D223" s="88"/>
    </row>
    <row r="224">
      <c r="C224" s="18"/>
      <c r="D224" s="88"/>
    </row>
    <row r="225">
      <c r="C225" s="18"/>
      <c r="D225" s="88"/>
    </row>
    <row r="226">
      <c r="C226" s="18"/>
      <c r="D226" s="88"/>
    </row>
    <row r="227">
      <c r="C227" s="18"/>
      <c r="D227" s="88"/>
    </row>
    <row r="228">
      <c r="C228" s="18"/>
      <c r="D228" s="88"/>
    </row>
    <row r="229">
      <c r="C229" s="18"/>
      <c r="D229" s="88"/>
    </row>
    <row r="230">
      <c r="C230" s="18"/>
      <c r="D230" s="88"/>
    </row>
    <row r="231">
      <c r="C231" s="18"/>
      <c r="D231" s="88"/>
    </row>
    <row r="232">
      <c r="C232" s="18"/>
      <c r="D232" s="88"/>
    </row>
    <row r="233">
      <c r="C233" s="18"/>
      <c r="D233" s="88"/>
    </row>
    <row r="234">
      <c r="C234" s="18"/>
      <c r="D234" s="88"/>
    </row>
    <row r="235">
      <c r="C235" s="18"/>
      <c r="D235" s="88"/>
    </row>
    <row r="236">
      <c r="C236" s="18"/>
      <c r="D236" s="88"/>
    </row>
    <row r="237">
      <c r="C237" s="18"/>
      <c r="D237" s="88"/>
    </row>
    <row r="238">
      <c r="C238" s="18"/>
      <c r="D238" s="88"/>
    </row>
    <row r="239">
      <c r="C239" s="18"/>
      <c r="D239" s="88"/>
    </row>
    <row r="240">
      <c r="C240" s="18"/>
      <c r="D240" s="88"/>
    </row>
    <row r="241">
      <c r="C241" s="18"/>
      <c r="D241" s="88"/>
    </row>
    <row r="242">
      <c r="C242" s="18"/>
      <c r="D242" s="88"/>
    </row>
    <row r="243">
      <c r="C243" s="18"/>
      <c r="D243" s="88"/>
    </row>
    <row r="244">
      <c r="C244" s="18"/>
      <c r="D244" s="88"/>
    </row>
    <row r="245">
      <c r="C245" s="18"/>
      <c r="D245" s="88"/>
    </row>
    <row r="246">
      <c r="C246" s="18"/>
      <c r="D246" s="88"/>
    </row>
    <row r="247">
      <c r="C247" s="18"/>
      <c r="D247" s="88"/>
    </row>
    <row r="248">
      <c r="C248" s="18"/>
      <c r="D248" s="88"/>
    </row>
    <row r="249">
      <c r="C249" s="18"/>
      <c r="D249" s="88"/>
    </row>
    <row r="250">
      <c r="C250" s="18"/>
      <c r="D250" s="88"/>
    </row>
    <row r="251">
      <c r="C251" s="18"/>
      <c r="D251" s="88"/>
    </row>
    <row r="252">
      <c r="C252" s="18"/>
      <c r="D252" s="88"/>
    </row>
    <row r="253">
      <c r="C253" s="18"/>
      <c r="D253" s="88"/>
    </row>
    <row r="254">
      <c r="C254" s="18"/>
      <c r="D254" s="88"/>
    </row>
    <row r="255">
      <c r="C255" s="18"/>
      <c r="D255" s="88"/>
    </row>
    <row r="256">
      <c r="C256" s="18"/>
      <c r="D256" s="88"/>
    </row>
    <row r="257">
      <c r="C257" s="18"/>
      <c r="D257" s="88"/>
    </row>
    <row r="258">
      <c r="C258" s="18"/>
      <c r="D258" s="88"/>
    </row>
    <row r="259">
      <c r="C259" s="18"/>
      <c r="D259" s="88"/>
    </row>
    <row r="260">
      <c r="C260" s="18"/>
      <c r="D260" s="88"/>
    </row>
    <row r="261">
      <c r="C261" s="18"/>
      <c r="D261" s="88"/>
    </row>
    <row r="262">
      <c r="C262" s="18"/>
      <c r="D262" s="88"/>
    </row>
    <row r="263">
      <c r="C263" s="18"/>
      <c r="D263" s="88"/>
    </row>
    <row r="264">
      <c r="C264" s="18"/>
      <c r="D264" s="88"/>
    </row>
    <row r="265">
      <c r="C265" s="18"/>
      <c r="D265" s="88"/>
    </row>
    <row r="266">
      <c r="C266" s="18"/>
      <c r="D266" s="88"/>
    </row>
    <row r="267">
      <c r="C267" s="18"/>
      <c r="D267" s="88"/>
    </row>
    <row r="268">
      <c r="C268" s="18"/>
      <c r="D268" s="88"/>
    </row>
    <row r="269">
      <c r="C269" s="18"/>
      <c r="D269" s="88"/>
    </row>
    <row r="270">
      <c r="C270" s="18"/>
      <c r="D270" s="88"/>
    </row>
    <row r="271">
      <c r="C271" s="18"/>
      <c r="D271" s="88"/>
    </row>
    <row r="272">
      <c r="C272" s="18"/>
      <c r="D272" s="88"/>
    </row>
    <row r="273">
      <c r="C273" s="18"/>
      <c r="D273" s="88"/>
    </row>
    <row r="274">
      <c r="C274" s="18"/>
      <c r="D274" s="88"/>
    </row>
    <row r="275">
      <c r="C275" s="18"/>
      <c r="D275" s="88"/>
    </row>
    <row r="276">
      <c r="C276" s="18"/>
      <c r="D276" s="88"/>
    </row>
    <row r="277">
      <c r="C277" s="18"/>
      <c r="D277" s="88"/>
    </row>
    <row r="278">
      <c r="C278" s="18"/>
      <c r="D278" s="88"/>
    </row>
    <row r="279">
      <c r="C279" s="18"/>
      <c r="D279" s="88"/>
    </row>
    <row r="280">
      <c r="C280" s="18"/>
      <c r="D280" s="88"/>
    </row>
    <row r="281">
      <c r="C281" s="18"/>
      <c r="D281" s="88"/>
    </row>
    <row r="282">
      <c r="C282" s="18"/>
      <c r="D282" s="88"/>
    </row>
    <row r="283">
      <c r="C283" s="18"/>
      <c r="D283" s="88"/>
    </row>
    <row r="284">
      <c r="C284" s="18"/>
      <c r="D284" s="88"/>
    </row>
    <row r="285">
      <c r="C285" s="18"/>
      <c r="D285" s="88"/>
    </row>
    <row r="286">
      <c r="C286" s="18"/>
      <c r="D286" s="88"/>
    </row>
    <row r="287">
      <c r="C287" s="18"/>
      <c r="D287" s="88"/>
    </row>
    <row r="288">
      <c r="C288" s="18"/>
      <c r="D288" s="88"/>
    </row>
    <row r="289">
      <c r="C289" s="18"/>
      <c r="D289" s="88"/>
    </row>
    <row r="290">
      <c r="C290" s="18"/>
      <c r="D290" s="88"/>
    </row>
    <row r="291">
      <c r="C291" s="18"/>
      <c r="D291" s="88"/>
    </row>
    <row r="292">
      <c r="C292" s="18"/>
      <c r="D292" s="88"/>
    </row>
    <row r="293">
      <c r="C293" s="18"/>
      <c r="D293" s="88"/>
    </row>
    <row r="294">
      <c r="C294" s="18"/>
      <c r="D294" s="88"/>
    </row>
    <row r="295">
      <c r="C295" s="18"/>
      <c r="D295" s="88"/>
    </row>
    <row r="296">
      <c r="C296" s="18"/>
      <c r="D296" s="88"/>
    </row>
    <row r="297">
      <c r="C297" s="18"/>
      <c r="D297" s="88"/>
    </row>
    <row r="298">
      <c r="C298" s="18"/>
      <c r="D298" s="88"/>
    </row>
    <row r="299">
      <c r="C299" s="18"/>
      <c r="D299" s="88"/>
    </row>
    <row r="300">
      <c r="C300" s="18"/>
      <c r="D300" s="88"/>
    </row>
    <row r="301">
      <c r="C301" s="18"/>
      <c r="D301" s="88"/>
    </row>
    <row r="302">
      <c r="C302" s="18"/>
      <c r="D302" s="88"/>
    </row>
    <row r="303">
      <c r="C303" s="18"/>
      <c r="D303" s="88"/>
    </row>
    <row r="304">
      <c r="C304" s="18"/>
      <c r="D304" s="88"/>
    </row>
    <row r="305">
      <c r="C305" s="18"/>
      <c r="D305" s="88"/>
    </row>
    <row r="306">
      <c r="C306" s="18"/>
      <c r="D306" s="88"/>
    </row>
    <row r="307">
      <c r="C307" s="18"/>
      <c r="D307" s="88"/>
    </row>
    <row r="308">
      <c r="C308" s="18"/>
      <c r="D308" s="88"/>
    </row>
    <row r="309">
      <c r="C309" s="18"/>
      <c r="D309" s="88"/>
    </row>
    <row r="310">
      <c r="C310" s="18"/>
      <c r="D310" s="88"/>
    </row>
    <row r="311">
      <c r="C311" s="18"/>
      <c r="D311" s="88"/>
    </row>
    <row r="312">
      <c r="C312" s="18"/>
      <c r="D312" s="88"/>
    </row>
    <row r="313">
      <c r="C313" s="18"/>
      <c r="D313" s="88"/>
    </row>
    <row r="314">
      <c r="C314" s="18"/>
      <c r="D314" s="88"/>
    </row>
    <row r="315">
      <c r="C315" s="18"/>
      <c r="D315" s="88"/>
    </row>
    <row r="316">
      <c r="C316" s="18"/>
      <c r="D316" s="88"/>
    </row>
    <row r="317">
      <c r="C317" s="18"/>
      <c r="D317" s="88"/>
    </row>
    <row r="318">
      <c r="C318" s="18"/>
      <c r="D318" s="88"/>
    </row>
    <row r="319">
      <c r="C319" s="18"/>
      <c r="D319" s="88"/>
    </row>
    <row r="320">
      <c r="C320" s="18"/>
      <c r="D320" s="88"/>
    </row>
    <row r="321">
      <c r="C321" s="18"/>
      <c r="D321" s="88"/>
    </row>
    <row r="322">
      <c r="C322" s="18"/>
      <c r="D322" s="88"/>
    </row>
    <row r="323">
      <c r="C323" s="18"/>
      <c r="D323" s="88"/>
    </row>
    <row r="324">
      <c r="C324" s="18"/>
      <c r="D324" s="88"/>
    </row>
    <row r="325">
      <c r="C325" s="18"/>
      <c r="D325" s="88"/>
    </row>
    <row r="326">
      <c r="C326" s="18"/>
      <c r="D326" s="88"/>
    </row>
    <row r="327">
      <c r="C327" s="18"/>
      <c r="D327" s="88"/>
    </row>
    <row r="328">
      <c r="C328" s="18"/>
      <c r="D328" s="88"/>
    </row>
    <row r="329">
      <c r="C329" s="18"/>
      <c r="D329" s="88"/>
    </row>
    <row r="330">
      <c r="C330" s="18"/>
      <c r="D330" s="88"/>
    </row>
    <row r="331">
      <c r="C331" s="18"/>
      <c r="D331" s="88"/>
    </row>
    <row r="332">
      <c r="C332" s="18"/>
      <c r="D332" s="88"/>
    </row>
    <row r="333">
      <c r="C333" s="18"/>
      <c r="D333" s="88"/>
    </row>
    <row r="334">
      <c r="C334" s="18"/>
      <c r="D334" s="88"/>
    </row>
    <row r="335">
      <c r="C335" s="18"/>
      <c r="D335" s="88"/>
    </row>
    <row r="336">
      <c r="C336" s="18"/>
      <c r="D336" s="88"/>
    </row>
    <row r="337">
      <c r="C337" s="18"/>
      <c r="D337" s="88"/>
    </row>
    <row r="338">
      <c r="C338" s="18"/>
      <c r="D338" s="88"/>
    </row>
    <row r="339">
      <c r="C339" s="18"/>
      <c r="D339" s="88"/>
    </row>
    <row r="340">
      <c r="C340" s="18"/>
      <c r="D340" s="88"/>
    </row>
    <row r="341">
      <c r="C341" s="18"/>
      <c r="D341" s="88"/>
    </row>
    <row r="342">
      <c r="C342" s="18"/>
      <c r="D342" s="88"/>
    </row>
    <row r="343">
      <c r="C343" s="18"/>
      <c r="D343" s="88"/>
    </row>
    <row r="344">
      <c r="C344" s="18"/>
      <c r="D344" s="88"/>
    </row>
    <row r="345">
      <c r="C345" s="18"/>
      <c r="D345" s="88"/>
    </row>
    <row r="346">
      <c r="C346" s="18"/>
      <c r="D346" s="88"/>
    </row>
    <row r="347">
      <c r="C347" s="18"/>
      <c r="D347" s="88"/>
    </row>
    <row r="348">
      <c r="C348" s="18"/>
      <c r="D348" s="88"/>
    </row>
    <row r="349">
      <c r="C349" s="18"/>
      <c r="D349" s="88"/>
    </row>
    <row r="350">
      <c r="C350" s="18"/>
      <c r="D350" s="88"/>
    </row>
    <row r="351">
      <c r="C351" s="18"/>
      <c r="D351" s="88"/>
    </row>
    <row r="352">
      <c r="C352" s="18"/>
      <c r="D352" s="88"/>
    </row>
    <row r="353">
      <c r="C353" s="18"/>
      <c r="D353" s="88"/>
    </row>
    <row r="354">
      <c r="C354" s="18"/>
      <c r="D354" s="88"/>
    </row>
    <row r="355">
      <c r="C355" s="18"/>
      <c r="D355" s="88"/>
    </row>
    <row r="356">
      <c r="C356" s="18"/>
      <c r="D356" s="88"/>
    </row>
    <row r="357">
      <c r="C357" s="18"/>
      <c r="D357" s="88"/>
    </row>
    <row r="358">
      <c r="C358" s="18"/>
      <c r="D358" s="88"/>
    </row>
    <row r="359">
      <c r="C359" s="18"/>
      <c r="D359" s="88"/>
    </row>
    <row r="360">
      <c r="C360" s="18"/>
      <c r="D360" s="88"/>
    </row>
    <row r="361">
      <c r="C361" s="18"/>
      <c r="D361" s="88"/>
    </row>
    <row r="362">
      <c r="C362" s="18"/>
      <c r="D362" s="88"/>
    </row>
    <row r="363">
      <c r="C363" s="18"/>
      <c r="D363" s="88"/>
    </row>
    <row r="364">
      <c r="C364" s="18"/>
      <c r="D364" s="88"/>
    </row>
    <row r="365">
      <c r="C365" s="18"/>
      <c r="D365" s="88"/>
    </row>
    <row r="366">
      <c r="C366" s="18"/>
      <c r="D366" s="88"/>
    </row>
    <row r="367">
      <c r="C367" s="18"/>
      <c r="D367" s="88"/>
    </row>
    <row r="368">
      <c r="C368" s="18"/>
      <c r="D368" s="88"/>
    </row>
    <row r="369">
      <c r="C369" s="18"/>
      <c r="D369" s="88"/>
    </row>
    <row r="370">
      <c r="C370" s="18"/>
      <c r="D370" s="88"/>
    </row>
    <row r="371">
      <c r="C371" s="18"/>
      <c r="D371" s="88"/>
    </row>
    <row r="372">
      <c r="C372" s="18"/>
      <c r="D372" s="88"/>
    </row>
    <row r="373">
      <c r="C373" s="18"/>
      <c r="D373" s="88"/>
    </row>
    <row r="374">
      <c r="C374" s="18"/>
      <c r="D374" s="88"/>
    </row>
    <row r="375">
      <c r="C375" s="18"/>
      <c r="D375" s="88"/>
    </row>
    <row r="376">
      <c r="C376" s="18"/>
      <c r="D376" s="88"/>
    </row>
    <row r="377">
      <c r="C377" s="18"/>
      <c r="D377" s="88"/>
    </row>
    <row r="378">
      <c r="C378" s="18"/>
      <c r="D378" s="88"/>
    </row>
    <row r="379">
      <c r="C379" s="18"/>
      <c r="D379" s="88"/>
    </row>
    <row r="380">
      <c r="C380" s="18"/>
      <c r="D380" s="88"/>
    </row>
    <row r="381">
      <c r="C381" s="18"/>
      <c r="D381" s="88"/>
    </row>
    <row r="382">
      <c r="C382" s="18"/>
      <c r="D382" s="88"/>
    </row>
    <row r="383">
      <c r="C383" s="18"/>
      <c r="D383" s="88"/>
    </row>
    <row r="384">
      <c r="C384" s="18"/>
      <c r="D384" s="88"/>
    </row>
    <row r="385">
      <c r="C385" s="18"/>
      <c r="D385" s="88"/>
    </row>
    <row r="386">
      <c r="C386" s="18"/>
      <c r="D386" s="88"/>
    </row>
    <row r="387">
      <c r="C387" s="18"/>
      <c r="D387" s="88"/>
    </row>
    <row r="388">
      <c r="C388" s="18"/>
      <c r="D388" s="88"/>
    </row>
    <row r="389">
      <c r="C389" s="18"/>
      <c r="D389" s="88"/>
    </row>
    <row r="390">
      <c r="C390" s="18"/>
      <c r="D390" s="88"/>
    </row>
    <row r="391">
      <c r="C391" s="18"/>
      <c r="D391" s="88"/>
    </row>
    <row r="392">
      <c r="C392" s="18"/>
      <c r="D392" s="88"/>
    </row>
    <row r="393">
      <c r="C393" s="18"/>
      <c r="D393" s="88"/>
    </row>
    <row r="394">
      <c r="C394" s="18"/>
      <c r="D394" s="88"/>
    </row>
    <row r="395">
      <c r="C395" s="18"/>
      <c r="D395" s="88"/>
    </row>
    <row r="396">
      <c r="C396" s="18"/>
      <c r="D396" s="88"/>
    </row>
    <row r="397">
      <c r="C397" s="18"/>
      <c r="D397" s="88"/>
    </row>
    <row r="398">
      <c r="C398" s="18"/>
      <c r="D398" s="88"/>
    </row>
    <row r="399">
      <c r="C399" s="18"/>
      <c r="D399" s="88"/>
    </row>
    <row r="400">
      <c r="C400" s="18"/>
      <c r="D400" s="88"/>
    </row>
    <row r="401">
      <c r="C401" s="18"/>
      <c r="D401" s="88"/>
    </row>
    <row r="402">
      <c r="C402" s="18"/>
      <c r="D402" s="88"/>
    </row>
    <row r="403">
      <c r="C403" s="18"/>
      <c r="D403" s="88"/>
    </row>
    <row r="404">
      <c r="C404" s="18"/>
      <c r="D404" s="88"/>
    </row>
    <row r="405">
      <c r="C405" s="18"/>
      <c r="D405" s="88"/>
    </row>
    <row r="406">
      <c r="C406" s="18"/>
      <c r="D406" s="88"/>
    </row>
    <row r="407">
      <c r="C407" s="18"/>
      <c r="D407" s="88"/>
    </row>
    <row r="408">
      <c r="C408" s="18"/>
      <c r="D408" s="88"/>
    </row>
    <row r="409">
      <c r="C409" s="18"/>
      <c r="D409" s="88"/>
    </row>
    <row r="410">
      <c r="C410" s="18"/>
      <c r="D410" s="88"/>
    </row>
    <row r="411">
      <c r="C411" s="18"/>
      <c r="D411" s="88"/>
    </row>
    <row r="412">
      <c r="C412" s="18"/>
      <c r="D412" s="88"/>
    </row>
    <row r="413">
      <c r="C413" s="18"/>
      <c r="D413" s="88"/>
    </row>
    <row r="414">
      <c r="C414" s="18"/>
      <c r="D414" s="88"/>
    </row>
    <row r="415">
      <c r="C415" s="18"/>
      <c r="D415" s="88"/>
    </row>
    <row r="416">
      <c r="C416" s="18"/>
      <c r="D416" s="88"/>
    </row>
    <row r="417">
      <c r="C417" s="18"/>
      <c r="D417" s="88"/>
    </row>
    <row r="418">
      <c r="C418" s="18"/>
      <c r="D418" s="88"/>
    </row>
    <row r="419">
      <c r="C419" s="18"/>
      <c r="D419" s="88"/>
    </row>
    <row r="420">
      <c r="C420" s="18"/>
      <c r="D420" s="88"/>
    </row>
    <row r="421">
      <c r="C421" s="18"/>
      <c r="D421" s="88"/>
    </row>
    <row r="422">
      <c r="C422" s="18"/>
      <c r="D422" s="88"/>
    </row>
    <row r="423">
      <c r="C423" s="18"/>
      <c r="D423" s="88"/>
    </row>
    <row r="424">
      <c r="C424" s="18"/>
      <c r="D424" s="88"/>
    </row>
    <row r="425">
      <c r="C425" s="18"/>
      <c r="D425" s="88"/>
    </row>
    <row r="426">
      <c r="C426" s="18"/>
      <c r="D426" s="88"/>
    </row>
    <row r="427">
      <c r="C427" s="18"/>
      <c r="D427" s="88"/>
    </row>
    <row r="428">
      <c r="C428" s="18"/>
      <c r="D428" s="88"/>
    </row>
    <row r="429">
      <c r="C429" s="18"/>
      <c r="D429" s="88"/>
    </row>
    <row r="430">
      <c r="C430" s="18"/>
      <c r="D430" s="88"/>
    </row>
    <row r="431">
      <c r="C431" s="18"/>
      <c r="D431" s="88"/>
    </row>
    <row r="432">
      <c r="C432" s="18"/>
      <c r="D432" s="88"/>
    </row>
    <row r="433">
      <c r="C433" s="18"/>
      <c r="D433" s="88"/>
    </row>
    <row r="434">
      <c r="C434" s="18"/>
      <c r="D434" s="88"/>
    </row>
    <row r="435">
      <c r="C435" s="18"/>
      <c r="D435" s="88"/>
    </row>
    <row r="436">
      <c r="C436" s="18"/>
      <c r="D436" s="88"/>
    </row>
    <row r="437">
      <c r="C437" s="18"/>
      <c r="D437" s="88"/>
    </row>
    <row r="438">
      <c r="C438" s="18"/>
      <c r="D438" s="88"/>
    </row>
    <row r="439">
      <c r="C439" s="18"/>
      <c r="D439" s="88"/>
    </row>
    <row r="440">
      <c r="C440" s="18"/>
      <c r="D440" s="88"/>
    </row>
    <row r="441">
      <c r="C441" s="18"/>
      <c r="D441" s="88"/>
    </row>
    <row r="442">
      <c r="C442" s="18"/>
      <c r="D442" s="88"/>
    </row>
    <row r="443">
      <c r="C443" s="18"/>
      <c r="D443" s="88"/>
    </row>
    <row r="444">
      <c r="C444" s="18"/>
      <c r="D444" s="88"/>
    </row>
    <row r="445">
      <c r="C445" s="18"/>
      <c r="D445" s="88"/>
    </row>
    <row r="446">
      <c r="C446" s="18"/>
      <c r="D446" s="88"/>
    </row>
    <row r="447">
      <c r="C447" s="18"/>
      <c r="D447" s="88"/>
    </row>
    <row r="448">
      <c r="C448" s="18"/>
      <c r="D448" s="88"/>
    </row>
    <row r="449">
      <c r="C449" s="18"/>
      <c r="D449" s="88"/>
    </row>
    <row r="450">
      <c r="C450" s="18"/>
      <c r="D450" s="88"/>
    </row>
    <row r="451">
      <c r="C451" s="18"/>
      <c r="D451" s="88"/>
    </row>
    <row r="452">
      <c r="C452" s="18"/>
      <c r="D452" s="88"/>
    </row>
    <row r="453">
      <c r="C453" s="18"/>
      <c r="D453" s="88"/>
    </row>
    <row r="454">
      <c r="C454" s="18"/>
      <c r="D454" s="88"/>
    </row>
    <row r="455">
      <c r="C455" s="18"/>
      <c r="D455" s="88"/>
    </row>
    <row r="456">
      <c r="C456" s="18"/>
      <c r="D456" s="88"/>
    </row>
    <row r="457">
      <c r="C457" s="18"/>
      <c r="D457" s="88"/>
    </row>
    <row r="458">
      <c r="C458" s="18"/>
      <c r="D458" s="88"/>
    </row>
    <row r="459">
      <c r="C459" s="18"/>
      <c r="D459" s="88"/>
    </row>
    <row r="460">
      <c r="C460" s="18"/>
      <c r="D460" s="88"/>
    </row>
    <row r="461">
      <c r="C461" s="18"/>
      <c r="D461" s="88"/>
    </row>
    <row r="462">
      <c r="C462" s="18"/>
      <c r="D462" s="88"/>
    </row>
    <row r="463">
      <c r="C463" s="18"/>
      <c r="D463" s="88"/>
    </row>
    <row r="464">
      <c r="C464" s="18"/>
      <c r="D464" s="88"/>
    </row>
    <row r="465">
      <c r="C465" s="18"/>
      <c r="D465" s="88"/>
    </row>
    <row r="466">
      <c r="C466" s="18"/>
      <c r="D466" s="88"/>
    </row>
    <row r="467">
      <c r="C467" s="18"/>
      <c r="D467" s="88"/>
    </row>
    <row r="468">
      <c r="C468" s="18"/>
      <c r="D468" s="88"/>
    </row>
    <row r="469">
      <c r="C469" s="18"/>
      <c r="D469" s="88"/>
    </row>
    <row r="470">
      <c r="C470" s="18"/>
      <c r="D470" s="88"/>
    </row>
    <row r="471">
      <c r="C471" s="18"/>
      <c r="D471" s="88"/>
    </row>
    <row r="472">
      <c r="C472" s="18"/>
      <c r="D472" s="88"/>
    </row>
    <row r="473">
      <c r="C473" s="18"/>
      <c r="D473" s="88"/>
    </row>
    <row r="474">
      <c r="C474" s="18"/>
      <c r="D474" s="88"/>
    </row>
    <row r="475">
      <c r="C475" s="18"/>
      <c r="D475" s="88"/>
    </row>
    <row r="476">
      <c r="C476" s="18"/>
      <c r="D476" s="88"/>
    </row>
    <row r="477">
      <c r="C477" s="18"/>
      <c r="D477" s="88"/>
    </row>
    <row r="478">
      <c r="C478" s="18"/>
      <c r="D478" s="88"/>
    </row>
    <row r="479">
      <c r="C479" s="18"/>
      <c r="D479" s="88"/>
    </row>
    <row r="480">
      <c r="C480" s="18"/>
      <c r="D480" s="88"/>
    </row>
    <row r="481">
      <c r="C481" s="18"/>
      <c r="D481" s="88"/>
    </row>
    <row r="482">
      <c r="C482" s="18"/>
      <c r="D482" s="88"/>
    </row>
    <row r="483">
      <c r="C483" s="18"/>
      <c r="D483" s="88"/>
    </row>
    <row r="484">
      <c r="C484" s="18"/>
      <c r="D484" s="88"/>
    </row>
    <row r="485">
      <c r="C485" s="18"/>
      <c r="D485" s="88"/>
    </row>
    <row r="486">
      <c r="C486" s="18"/>
      <c r="D486" s="88"/>
    </row>
    <row r="487">
      <c r="C487" s="18"/>
      <c r="D487" s="88"/>
    </row>
    <row r="488">
      <c r="C488" s="18"/>
      <c r="D488" s="88"/>
    </row>
    <row r="489">
      <c r="C489" s="18"/>
      <c r="D489" s="88"/>
    </row>
    <row r="490">
      <c r="C490" s="18"/>
      <c r="D490" s="88"/>
    </row>
    <row r="491">
      <c r="C491" s="18"/>
      <c r="D491" s="88"/>
    </row>
    <row r="492">
      <c r="C492" s="18"/>
      <c r="D492" s="88"/>
    </row>
    <row r="493">
      <c r="C493" s="18"/>
      <c r="D493" s="88"/>
    </row>
    <row r="494">
      <c r="C494" s="18"/>
      <c r="D494" s="88"/>
    </row>
    <row r="495">
      <c r="C495" s="18"/>
      <c r="D495" s="88"/>
    </row>
    <row r="496">
      <c r="C496" s="18"/>
      <c r="D496" s="88"/>
    </row>
    <row r="497">
      <c r="C497" s="18"/>
      <c r="D497" s="88"/>
    </row>
    <row r="498">
      <c r="C498" s="18"/>
      <c r="D498" s="88"/>
    </row>
    <row r="499">
      <c r="C499" s="18"/>
      <c r="D499" s="88"/>
    </row>
    <row r="500">
      <c r="C500" s="18"/>
      <c r="D500" s="88"/>
    </row>
    <row r="501">
      <c r="C501" s="18"/>
      <c r="D501" s="88"/>
    </row>
    <row r="502">
      <c r="C502" s="18"/>
      <c r="D502" s="88"/>
    </row>
    <row r="503">
      <c r="C503" s="18"/>
      <c r="D503" s="88"/>
    </row>
    <row r="504">
      <c r="C504" s="18"/>
      <c r="D504" s="88"/>
    </row>
    <row r="505">
      <c r="C505" s="18"/>
      <c r="D505" s="88"/>
    </row>
    <row r="506">
      <c r="C506" s="18"/>
      <c r="D506" s="88"/>
    </row>
    <row r="507">
      <c r="C507" s="18"/>
      <c r="D507" s="88"/>
    </row>
    <row r="508">
      <c r="C508" s="18"/>
      <c r="D508" s="88"/>
    </row>
    <row r="509">
      <c r="C509" s="18"/>
      <c r="D509" s="88"/>
    </row>
    <row r="510">
      <c r="C510" s="18"/>
      <c r="D510" s="88"/>
    </row>
    <row r="511">
      <c r="C511" s="18"/>
      <c r="D511" s="88"/>
    </row>
    <row r="512">
      <c r="C512" s="18"/>
      <c r="D512" s="88"/>
    </row>
    <row r="513">
      <c r="C513" s="18"/>
      <c r="D513" s="88"/>
    </row>
    <row r="514">
      <c r="C514" s="18"/>
      <c r="D514" s="88"/>
    </row>
    <row r="515">
      <c r="C515" s="18"/>
      <c r="D515" s="88"/>
    </row>
    <row r="516">
      <c r="C516" s="18"/>
      <c r="D516" s="88"/>
    </row>
    <row r="517">
      <c r="C517" s="18"/>
      <c r="D517" s="88"/>
    </row>
    <row r="518">
      <c r="C518" s="18"/>
      <c r="D518" s="88"/>
    </row>
    <row r="519">
      <c r="C519" s="18"/>
      <c r="D519" s="88"/>
    </row>
    <row r="520">
      <c r="C520" s="18"/>
      <c r="D520" s="88"/>
    </row>
    <row r="521">
      <c r="C521" s="18"/>
      <c r="D521" s="88"/>
    </row>
    <row r="522">
      <c r="C522" s="18"/>
      <c r="D522" s="88"/>
    </row>
    <row r="523">
      <c r="C523" s="18"/>
      <c r="D523" s="88"/>
    </row>
    <row r="524">
      <c r="C524" s="18"/>
      <c r="D524" s="88"/>
    </row>
    <row r="525">
      <c r="C525" s="18"/>
      <c r="D525" s="88"/>
    </row>
    <row r="526">
      <c r="C526" s="18"/>
      <c r="D526" s="88"/>
    </row>
    <row r="527">
      <c r="C527" s="18"/>
      <c r="D527" s="88"/>
    </row>
    <row r="528">
      <c r="C528" s="18"/>
      <c r="D528" s="88"/>
    </row>
    <row r="529">
      <c r="C529" s="18"/>
      <c r="D529" s="88"/>
    </row>
    <row r="530">
      <c r="C530" s="18"/>
      <c r="D530" s="88"/>
    </row>
    <row r="531">
      <c r="C531" s="18"/>
      <c r="D531" s="88"/>
    </row>
    <row r="532">
      <c r="C532" s="18"/>
      <c r="D532" s="88"/>
    </row>
    <row r="533">
      <c r="C533" s="18"/>
      <c r="D533" s="88"/>
    </row>
    <row r="534">
      <c r="C534" s="18"/>
      <c r="D534" s="88"/>
    </row>
    <row r="535">
      <c r="C535" s="18"/>
      <c r="D535" s="88"/>
    </row>
    <row r="536">
      <c r="C536" s="18"/>
      <c r="D536" s="88"/>
    </row>
    <row r="537">
      <c r="C537" s="18"/>
      <c r="D537" s="88"/>
    </row>
    <row r="538">
      <c r="C538" s="18"/>
      <c r="D538" s="88"/>
    </row>
    <row r="539">
      <c r="C539" s="18"/>
      <c r="D539" s="88"/>
    </row>
    <row r="540">
      <c r="C540" s="18"/>
      <c r="D540" s="88"/>
    </row>
    <row r="541">
      <c r="C541" s="18"/>
      <c r="D541" s="88"/>
    </row>
    <row r="542">
      <c r="C542" s="18"/>
      <c r="D542" s="88"/>
    </row>
    <row r="543">
      <c r="C543" s="18"/>
      <c r="D543" s="88"/>
    </row>
    <row r="544">
      <c r="C544" s="18"/>
      <c r="D544" s="88"/>
    </row>
    <row r="545">
      <c r="C545" s="18"/>
      <c r="D545" s="88"/>
    </row>
    <row r="546">
      <c r="C546" s="18"/>
      <c r="D546" s="88"/>
    </row>
    <row r="547">
      <c r="C547" s="18"/>
      <c r="D547" s="88"/>
    </row>
    <row r="548">
      <c r="C548" s="18"/>
      <c r="D548" s="88"/>
    </row>
    <row r="549">
      <c r="C549" s="18"/>
      <c r="D549" s="88"/>
    </row>
    <row r="550">
      <c r="C550" s="18"/>
      <c r="D550" s="88"/>
    </row>
    <row r="551">
      <c r="C551" s="18"/>
      <c r="D551" s="88"/>
    </row>
    <row r="552">
      <c r="C552" s="18"/>
      <c r="D552" s="88"/>
    </row>
    <row r="553">
      <c r="C553" s="18"/>
      <c r="D553" s="88"/>
    </row>
    <row r="554">
      <c r="C554" s="18"/>
      <c r="D554" s="88"/>
    </row>
    <row r="555">
      <c r="C555" s="18"/>
      <c r="D555" s="88"/>
    </row>
    <row r="556">
      <c r="C556" s="18"/>
      <c r="D556" s="88"/>
    </row>
    <row r="557">
      <c r="C557" s="18"/>
      <c r="D557" s="88"/>
    </row>
    <row r="558">
      <c r="C558" s="18"/>
      <c r="D558" s="88"/>
    </row>
    <row r="559">
      <c r="C559" s="18"/>
      <c r="D559" s="88"/>
    </row>
    <row r="560">
      <c r="C560" s="18"/>
      <c r="D560" s="88"/>
    </row>
    <row r="561">
      <c r="C561" s="18"/>
      <c r="D561" s="88"/>
    </row>
    <row r="562">
      <c r="C562" s="18"/>
      <c r="D562" s="88"/>
    </row>
    <row r="563">
      <c r="C563" s="18"/>
      <c r="D563" s="88"/>
    </row>
    <row r="564">
      <c r="C564" s="18"/>
      <c r="D564" s="88"/>
    </row>
    <row r="565">
      <c r="C565" s="18"/>
      <c r="D565" s="88"/>
    </row>
    <row r="566">
      <c r="C566" s="18"/>
      <c r="D566" s="88"/>
    </row>
    <row r="567">
      <c r="C567" s="18"/>
      <c r="D567" s="88"/>
    </row>
    <row r="568">
      <c r="C568" s="18"/>
      <c r="D568" s="88"/>
    </row>
    <row r="569">
      <c r="C569" s="18"/>
      <c r="D569" s="88"/>
    </row>
    <row r="570">
      <c r="C570" s="18"/>
      <c r="D570" s="88"/>
    </row>
    <row r="571">
      <c r="C571" s="18"/>
      <c r="D571" s="88"/>
    </row>
    <row r="572">
      <c r="C572" s="18"/>
      <c r="D572" s="88"/>
    </row>
    <row r="573">
      <c r="C573" s="18"/>
      <c r="D573" s="88"/>
    </row>
    <row r="574">
      <c r="C574" s="18"/>
      <c r="D574" s="88"/>
    </row>
    <row r="575">
      <c r="C575" s="18"/>
      <c r="D575" s="88"/>
    </row>
    <row r="576">
      <c r="C576" s="18"/>
      <c r="D576" s="88"/>
    </row>
    <row r="577">
      <c r="C577" s="18"/>
      <c r="D577" s="88"/>
    </row>
    <row r="578">
      <c r="C578" s="18"/>
      <c r="D578" s="88"/>
    </row>
    <row r="579">
      <c r="C579" s="18"/>
      <c r="D579" s="88"/>
    </row>
    <row r="580">
      <c r="C580" s="18"/>
      <c r="D580" s="88"/>
    </row>
    <row r="581">
      <c r="C581" s="18"/>
      <c r="D581" s="88"/>
    </row>
    <row r="582">
      <c r="C582" s="18"/>
      <c r="D582" s="88"/>
    </row>
    <row r="583">
      <c r="C583" s="18"/>
      <c r="D583" s="88"/>
    </row>
    <row r="584">
      <c r="C584" s="18"/>
      <c r="D584" s="88"/>
    </row>
    <row r="585">
      <c r="C585" s="18"/>
      <c r="D585" s="88"/>
    </row>
    <row r="586">
      <c r="C586" s="18"/>
      <c r="D586" s="88"/>
    </row>
    <row r="587">
      <c r="C587" s="18"/>
      <c r="D587" s="88"/>
    </row>
    <row r="588">
      <c r="C588" s="18"/>
      <c r="D588" s="88"/>
    </row>
    <row r="589">
      <c r="C589" s="18"/>
      <c r="D589" s="88"/>
    </row>
    <row r="590">
      <c r="C590" s="18"/>
      <c r="D590" s="88"/>
    </row>
    <row r="591">
      <c r="C591" s="18"/>
      <c r="D591" s="88"/>
    </row>
    <row r="592">
      <c r="C592" s="18"/>
      <c r="D592" s="88"/>
    </row>
    <row r="593">
      <c r="C593" s="18"/>
      <c r="D593" s="88"/>
    </row>
    <row r="594">
      <c r="C594" s="18"/>
      <c r="D594" s="88"/>
    </row>
    <row r="595">
      <c r="C595" s="18"/>
      <c r="D595" s="88"/>
    </row>
    <row r="596">
      <c r="C596" s="18"/>
      <c r="D596" s="88"/>
    </row>
    <row r="597">
      <c r="C597" s="18"/>
      <c r="D597" s="88"/>
    </row>
    <row r="598">
      <c r="C598" s="18"/>
      <c r="D598" s="88"/>
    </row>
    <row r="599">
      <c r="C599" s="18"/>
      <c r="D599" s="88"/>
    </row>
    <row r="600">
      <c r="C600" s="18"/>
      <c r="D600" s="88"/>
    </row>
    <row r="601">
      <c r="C601" s="18"/>
      <c r="D601" s="88"/>
    </row>
    <row r="602">
      <c r="C602" s="18"/>
      <c r="D602" s="88"/>
    </row>
    <row r="603">
      <c r="C603" s="18"/>
      <c r="D603" s="88"/>
    </row>
    <row r="604">
      <c r="C604" s="18"/>
      <c r="D604" s="88"/>
    </row>
    <row r="605">
      <c r="C605" s="18"/>
      <c r="D605" s="88"/>
    </row>
    <row r="606">
      <c r="C606" s="18"/>
      <c r="D606" s="88"/>
    </row>
    <row r="607">
      <c r="C607" s="18"/>
      <c r="D607" s="88"/>
    </row>
    <row r="608">
      <c r="C608" s="18"/>
      <c r="D608" s="88"/>
    </row>
    <row r="609">
      <c r="C609" s="18"/>
      <c r="D609" s="88"/>
    </row>
    <row r="610">
      <c r="C610" s="18"/>
      <c r="D610" s="88"/>
    </row>
    <row r="611">
      <c r="C611" s="18"/>
      <c r="D611" s="88"/>
    </row>
    <row r="612">
      <c r="C612" s="18"/>
      <c r="D612" s="88"/>
    </row>
    <row r="613">
      <c r="C613" s="18"/>
      <c r="D613" s="88"/>
    </row>
    <row r="614">
      <c r="C614" s="18"/>
      <c r="D614" s="88"/>
    </row>
    <row r="615">
      <c r="C615" s="18"/>
      <c r="D615" s="88"/>
    </row>
    <row r="616">
      <c r="C616" s="18"/>
      <c r="D616" s="88"/>
    </row>
    <row r="617">
      <c r="C617" s="18"/>
      <c r="D617" s="88"/>
    </row>
    <row r="618">
      <c r="C618" s="18"/>
      <c r="D618" s="88"/>
    </row>
    <row r="619">
      <c r="C619" s="18"/>
      <c r="D619" s="88"/>
    </row>
    <row r="620">
      <c r="C620" s="18"/>
      <c r="D620" s="88"/>
    </row>
    <row r="621">
      <c r="C621" s="18"/>
      <c r="D621" s="88"/>
    </row>
    <row r="622">
      <c r="C622" s="18"/>
      <c r="D622" s="88"/>
    </row>
    <row r="623">
      <c r="C623" s="18"/>
      <c r="D623" s="88"/>
    </row>
    <row r="624">
      <c r="C624" s="18"/>
      <c r="D624" s="88"/>
    </row>
    <row r="625">
      <c r="C625" s="18"/>
      <c r="D625" s="88"/>
    </row>
    <row r="626">
      <c r="C626" s="18"/>
      <c r="D626" s="88"/>
    </row>
    <row r="627">
      <c r="C627" s="18"/>
      <c r="D627" s="88"/>
    </row>
    <row r="628">
      <c r="C628" s="18"/>
      <c r="D628" s="88"/>
    </row>
    <row r="629">
      <c r="C629" s="18"/>
      <c r="D629" s="88"/>
    </row>
    <row r="630">
      <c r="C630" s="18"/>
      <c r="D630" s="88"/>
    </row>
    <row r="631">
      <c r="C631" s="18"/>
      <c r="D631" s="88"/>
    </row>
    <row r="632">
      <c r="C632" s="18"/>
      <c r="D632" s="88"/>
    </row>
    <row r="633">
      <c r="C633" s="18"/>
      <c r="D633" s="88"/>
    </row>
    <row r="634">
      <c r="C634" s="18"/>
      <c r="D634" s="88"/>
    </row>
    <row r="635">
      <c r="C635" s="18"/>
      <c r="D635" s="88"/>
    </row>
    <row r="636">
      <c r="C636" s="18"/>
      <c r="D636" s="88"/>
    </row>
    <row r="637">
      <c r="C637" s="18"/>
      <c r="D637" s="88"/>
    </row>
    <row r="638">
      <c r="C638" s="18"/>
      <c r="D638" s="88"/>
    </row>
    <row r="639">
      <c r="C639" s="18"/>
      <c r="D639" s="88"/>
    </row>
    <row r="640">
      <c r="C640" s="18"/>
      <c r="D640" s="88"/>
    </row>
    <row r="641">
      <c r="C641" s="18"/>
      <c r="D641" s="88"/>
    </row>
    <row r="642">
      <c r="C642" s="18"/>
      <c r="D642" s="88"/>
    </row>
    <row r="643">
      <c r="C643" s="18"/>
      <c r="D643" s="88"/>
    </row>
    <row r="644">
      <c r="C644" s="18"/>
      <c r="D644" s="88"/>
    </row>
    <row r="645">
      <c r="C645" s="18"/>
      <c r="D645" s="88"/>
    </row>
    <row r="646">
      <c r="C646" s="18"/>
      <c r="D646" s="88"/>
    </row>
    <row r="647">
      <c r="C647" s="18"/>
      <c r="D647" s="88"/>
    </row>
    <row r="648">
      <c r="C648" s="18"/>
      <c r="D648" s="88"/>
    </row>
    <row r="649">
      <c r="C649" s="18"/>
      <c r="D649" s="88"/>
    </row>
    <row r="650">
      <c r="C650" s="18"/>
      <c r="D650" s="88"/>
    </row>
    <row r="651">
      <c r="C651" s="18"/>
      <c r="D651" s="88"/>
    </row>
    <row r="652">
      <c r="C652" s="18"/>
      <c r="D652" s="88"/>
    </row>
    <row r="653">
      <c r="C653" s="18"/>
      <c r="D653" s="88"/>
    </row>
    <row r="654">
      <c r="C654" s="18"/>
      <c r="D654" s="88"/>
    </row>
    <row r="655">
      <c r="C655" s="18"/>
      <c r="D655" s="88"/>
    </row>
    <row r="656">
      <c r="C656" s="18"/>
      <c r="D656" s="88"/>
    </row>
    <row r="657">
      <c r="C657" s="18"/>
      <c r="D657" s="88"/>
    </row>
    <row r="658">
      <c r="C658" s="18"/>
      <c r="D658" s="88"/>
    </row>
    <row r="659">
      <c r="C659" s="18"/>
      <c r="D659" s="88"/>
    </row>
    <row r="660">
      <c r="C660" s="18"/>
      <c r="D660" s="88"/>
    </row>
    <row r="661">
      <c r="C661" s="18"/>
      <c r="D661" s="88"/>
    </row>
    <row r="662">
      <c r="C662" s="18"/>
      <c r="D662" s="88"/>
    </row>
    <row r="663">
      <c r="C663" s="18"/>
      <c r="D663" s="88"/>
    </row>
    <row r="664">
      <c r="C664" s="18"/>
      <c r="D664" s="88"/>
    </row>
    <row r="665">
      <c r="C665" s="18"/>
      <c r="D665" s="88"/>
    </row>
    <row r="666">
      <c r="C666" s="18"/>
      <c r="D666" s="88"/>
    </row>
    <row r="667">
      <c r="C667" s="18"/>
      <c r="D667" s="88"/>
    </row>
    <row r="668">
      <c r="C668" s="18"/>
      <c r="D668" s="88"/>
    </row>
    <row r="669">
      <c r="C669" s="18"/>
      <c r="D669" s="88"/>
    </row>
    <row r="670">
      <c r="C670" s="18"/>
      <c r="D670" s="88"/>
    </row>
    <row r="671">
      <c r="C671" s="18"/>
      <c r="D671" s="88"/>
    </row>
    <row r="672">
      <c r="C672" s="18"/>
      <c r="D672" s="88"/>
    </row>
    <row r="673">
      <c r="C673" s="18"/>
      <c r="D673" s="88"/>
    </row>
    <row r="674">
      <c r="C674" s="18"/>
      <c r="D674" s="88"/>
    </row>
    <row r="675">
      <c r="C675" s="18"/>
      <c r="D675" s="88"/>
    </row>
    <row r="676">
      <c r="C676" s="18"/>
      <c r="D676" s="88"/>
    </row>
    <row r="677">
      <c r="C677" s="18"/>
      <c r="D677" s="88"/>
    </row>
    <row r="678">
      <c r="C678" s="18"/>
      <c r="D678" s="88"/>
    </row>
    <row r="679">
      <c r="C679" s="18"/>
      <c r="D679" s="88"/>
    </row>
    <row r="680">
      <c r="C680" s="18"/>
      <c r="D680" s="88"/>
    </row>
    <row r="681">
      <c r="C681" s="18"/>
      <c r="D681" s="88"/>
    </row>
    <row r="682">
      <c r="C682" s="18"/>
      <c r="D682" s="88"/>
    </row>
    <row r="683">
      <c r="C683" s="18"/>
      <c r="D683" s="88"/>
    </row>
    <row r="684">
      <c r="C684" s="18"/>
      <c r="D684" s="88"/>
    </row>
    <row r="685">
      <c r="C685" s="18"/>
      <c r="D685" s="88"/>
    </row>
    <row r="686">
      <c r="C686" s="18"/>
      <c r="D686" s="88"/>
    </row>
    <row r="687">
      <c r="C687" s="18"/>
      <c r="D687" s="88"/>
    </row>
    <row r="688">
      <c r="C688" s="18"/>
      <c r="D688" s="88"/>
    </row>
    <row r="689">
      <c r="C689" s="18"/>
      <c r="D689" s="88"/>
    </row>
    <row r="690">
      <c r="C690" s="18"/>
      <c r="D690" s="88"/>
    </row>
    <row r="691">
      <c r="C691" s="18"/>
      <c r="D691" s="88"/>
    </row>
    <row r="692">
      <c r="C692" s="18"/>
      <c r="D692" s="88"/>
    </row>
    <row r="693">
      <c r="C693" s="18"/>
      <c r="D693" s="88"/>
    </row>
    <row r="694">
      <c r="C694" s="18"/>
      <c r="D694" s="88"/>
    </row>
    <row r="695">
      <c r="C695" s="18"/>
      <c r="D695" s="88"/>
    </row>
    <row r="696">
      <c r="C696" s="18"/>
      <c r="D696" s="88"/>
    </row>
    <row r="697">
      <c r="C697" s="18"/>
      <c r="D697" s="88"/>
    </row>
    <row r="698">
      <c r="C698" s="18"/>
      <c r="D698" s="88"/>
    </row>
    <row r="699">
      <c r="C699" s="18"/>
      <c r="D699" s="88"/>
    </row>
    <row r="700">
      <c r="C700" s="18"/>
      <c r="D700" s="88"/>
    </row>
    <row r="701">
      <c r="C701" s="18"/>
      <c r="D701" s="88"/>
    </row>
    <row r="702">
      <c r="C702" s="18"/>
      <c r="D702" s="88"/>
    </row>
    <row r="703">
      <c r="C703" s="18"/>
      <c r="D703" s="88"/>
    </row>
    <row r="704">
      <c r="C704" s="18"/>
      <c r="D704" s="88"/>
    </row>
    <row r="705">
      <c r="C705" s="18"/>
      <c r="D705" s="88"/>
    </row>
    <row r="706">
      <c r="C706" s="18"/>
      <c r="D706" s="88"/>
    </row>
    <row r="707">
      <c r="C707" s="18"/>
      <c r="D707" s="88"/>
    </row>
    <row r="708">
      <c r="C708" s="18"/>
      <c r="D708" s="88"/>
    </row>
    <row r="709">
      <c r="C709" s="18"/>
      <c r="D709" s="88"/>
    </row>
    <row r="710">
      <c r="C710" s="18"/>
      <c r="D710" s="88"/>
    </row>
    <row r="711">
      <c r="C711" s="18"/>
      <c r="D711" s="88"/>
    </row>
    <row r="712">
      <c r="C712" s="18"/>
      <c r="D712" s="88"/>
    </row>
    <row r="713">
      <c r="C713" s="18"/>
      <c r="D713" s="88"/>
    </row>
    <row r="714">
      <c r="C714" s="18"/>
      <c r="D714" s="88"/>
    </row>
    <row r="715">
      <c r="C715" s="18"/>
      <c r="D715" s="88"/>
    </row>
    <row r="716">
      <c r="C716" s="18"/>
      <c r="D716" s="88"/>
    </row>
    <row r="717">
      <c r="C717" s="18"/>
      <c r="D717" s="88"/>
    </row>
    <row r="718">
      <c r="C718" s="18"/>
      <c r="D718" s="88"/>
    </row>
    <row r="719">
      <c r="C719" s="18"/>
      <c r="D719" s="88"/>
    </row>
    <row r="720">
      <c r="C720" s="18"/>
      <c r="D720" s="88"/>
    </row>
    <row r="721">
      <c r="C721" s="18"/>
      <c r="D721" s="88"/>
    </row>
    <row r="722">
      <c r="C722" s="18"/>
      <c r="D722" s="88"/>
    </row>
    <row r="723">
      <c r="C723" s="18"/>
      <c r="D723" s="88"/>
    </row>
    <row r="724">
      <c r="C724" s="18"/>
      <c r="D724" s="88"/>
    </row>
    <row r="725">
      <c r="C725" s="18"/>
      <c r="D725" s="88"/>
    </row>
    <row r="726">
      <c r="C726" s="18"/>
      <c r="D726" s="88"/>
    </row>
    <row r="727">
      <c r="C727" s="18"/>
      <c r="D727" s="88"/>
    </row>
    <row r="728">
      <c r="C728" s="18"/>
      <c r="D728" s="88"/>
    </row>
    <row r="729">
      <c r="C729" s="18"/>
      <c r="D729" s="88"/>
    </row>
    <row r="730">
      <c r="C730" s="18"/>
      <c r="D730" s="88"/>
    </row>
    <row r="731">
      <c r="C731" s="18"/>
      <c r="D731" s="88"/>
    </row>
    <row r="732">
      <c r="C732" s="18"/>
      <c r="D732" s="88"/>
    </row>
    <row r="733">
      <c r="C733" s="18"/>
      <c r="D733" s="88"/>
    </row>
    <row r="734">
      <c r="C734" s="18"/>
      <c r="D734" s="88"/>
    </row>
    <row r="735">
      <c r="C735" s="18"/>
      <c r="D735" s="88"/>
    </row>
    <row r="736">
      <c r="C736" s="18"/>
      <c r="D736" s="88"/>
    </row>
    <row r="737">
      <c r="C737" s="18"/>
      <c r="D737" s="88"/>
    </row>
    <row r="738">
      <c r="C738" s="18"/>
      <c r="D738" s="88"/>
    </row>
    <row r="739">
      <c r="C739" s="18"/>
      <c r="D739" s="88"/>
    </row>
    <row r="740">
      <c r="C740" s="18"/>
      <c r="D740" s="88"/>
    </row>
    <row r="741">
      <c r="C741" s="18"/>
      <c r="D741" s="88"/>
    </row>
    <row r="742">
      <c r="C742" s="18"/>
      <c r="D742" s="88"/>
    </row>
    <row r="743">
      <c r="C743" s="18"/>
      <c r="D743" s="88"/>
    </row>
    <row r="744">
      <c r="C744" s="18"/>
      <c r="D744" s="88"/>
    </row>
    <row r="745">
      <c r="C745" s="18"/>
      <c r="D745" s="88"/>
    </row>
    <row r="746">
      <c r="C746" s="18"/>
      <c r="D746" s="88"/>
    </row>
    <row r="747">
      <c r="C747" s="18"/>
      <c r="D747" s="88"/>
    </row>
    <row r="748">
      <c r="C748" s="18"/>
      <c r="D748" s="88"/>
    </row>
    <row r="749">
      <c r="C749" s="18"/>
      <c r="D749" s="88"/>
    </row>
    <row r="750">
      <c r="C750" s="18"/>
      <c r="D750" s="88"/>
    </row>
    <row r="751">
      <c r="C751" s="18"/>
      <c r="D751" s="88"/>
    </row>
    <row r="752">
      <c r="C752" s="18"/>
      <c r="D752" s="88"/>
    </row>
    <row r="753">
      <c r="C753" s="18"/>
      <c r="D753" s="88"/>
    </row>
    <row r="754">
      <c r="C754" s="18"/>
      <c r="D754" s="88"/>
    </row>
    <row r="755">
      <c r="C755" s="18"/>
      <c r="D755" s="88"/>
    </row>
    <row r="756">
      <c r="C756" s="18"/>
      <c r="D756" s="88"/>
    </row>
    <row r="757">
      <c r="C757" s="18"/>
      <c r="D757" s="88"/>
    </row>
    <row r="758">
      <c r="C758" s="18"/>
      <c r="D758" s="88"/>
    </row>
    <row r="759">
      <c r="C759" s="18"/>
      <c r="D759" s="88"/>
    </row>
    <row r="760">
      <c r="C760" s="18"/>
      <c r="D760" s="88"/>
    </row>
    <row r="761">
      <c r="C761" s="18"/>
      <c r="D761" s="88"/>
    </row>
    <row r="762">
      <c r="C762" s="18"/>
      <c r="D762" s="88"/>
    </row>
    <row r="763">
      <c r="C763" s="18"/>
      <c r="D763" s="88"/>
    </row>
    <row r="764">
      <c r="C764" s="18"/>
      <c r="D764" s="88"/>
    </row>
    <row r="765">
      <c r="C765" s="18"/>
      <c r="D765" s="88"/>
    </row>
    <row r="766">
      <c r="C766" s="18"/>
      <c r="D766" s="88"/>
    </row>
    <row r="767">
      <c r="C767" s="18"/>
      <c r="D767" s="88"/>
    </row>
    <row r="768">
      <c r="C768" s="18"/>
      <c r="D768" s="88"/>
    </row>
    <row r="769">
      <c r="C769" s="18"/>
      <c r="D769" s="88"/>
    </row>
    <row r="770">
      <c r="C770" s="18"/>
      <c r="D770" s="88"/>
    </row>
    <row r="771">
      <c r="C771" s="18"/>
      <c r="D771" s="88"/>
    </row>
    <row r="772">
      <c r="C772" s="18"/>
      <c r="D772" s="88"/>
    </row>
    <row r="773">
      <c r="C773" s="18"/>
      <c r="D773" s="88"/>
    </row>
    <row r="774">
      <c r="C774" s="18"/>
      <c r="D774" s="88"/>
    </row>
    <row r="775">
      <c r="C775" s="18"/>
      <c r="D775" s="88"/>
    </row>
    <row r="776">
      <c r="C776" s="18"/>
      <c r="D776" s="88"/>
    </row>
    <row r="777">
      <c r="C777" s="18"/>
      <c r="D777" s="88"/>
    </row>
    <row r="778">
      <c r="C778" s="18"/>
      <c r="D778" s="88"/>
    </row>
    <row r="779">
      <c r="C779" s="18"/>
      <c r="D779" s="88"/>
    </row>
    <row r="780">
      <c r="C780" s="18"/>
      <c r="D780" s="88"/>
    </row>
    <row r="781">
      <c r="C781" s="18"/>
      <c r="D781" s="88"/>
    </row>
    <row r="782">
      <c r="C782" s="18"/>
      <c r="D782" s="88"/>
    </row>
    <row r="783">
      <c r="C783" s="18"/>
      <c r="D783" s="88"/>
    </row>
    <row r="784">
      <c r="C784" s="18"/>
      <c r="D784" s="88"/>
    </row>
    <row r="785">
      <c r="C785" s="18"/>
      <c r="D785" s="88"/>
    </row>
    <row r="786">
      <c r="C786" s="18"/>
      <c r="D786" s="88"/>
    </row>
    <row r="787">
      <c r="C787" s="18"/>
      <c r="D787" s="88"/>
    </row>
    <row r="788">
      <c r="C788" s="18"/>
      <c r="D788" s="88"/>
    </row>
    <row r="789">
      <c r="C789" s="18"/>
      <c r="D789" s="88"/>
    </row>
    <row r="790">
      <c r="C790" s="18"/>
      <c r="D790" s="88"/>
    </row>
    <row r="791">
      <c r="C791" s="18"/>
      <c r="D791" s="88"/>
    </row>
    <row r="792">
      <c r="C792" s="18"/>
      <c r="D792" s="88"/>
    </row>
    <row r="793">
      <c r="C793" s="18"/>
      <c r="D793" s="88"/>
    </row>
    <row r="794">
      <c r="C794" s="18"/>
      <c r="D794" s="88"/>
    </row>
    <row r="795">
      <c r="C795" s="18"/>
      <c r="D795" s="88"/>
    </row>
    <row r="796">
      <c r="C796" s="18"/>
      <c r="D796" s="88"/>
    </row>
    <row r="797">
      <c r="C797" s="18"/>
      <c r="D797" s="88"/>
    </row>
    <row r="798">
      <c r="C798" s="18"/>
      <c r="D798" s="88"/>
    </row>
    <row r="799">
      <c r="C799" s="18"/>
      <c r="D799" s="88"/>
    </row>
    <row r="800">
      <c r="C800" s="18"/>
      <c r="D800" s="88"/>
    </row>
    <row r="801">
      <c r="C801" s="18"/>
      <c r="D801" s="88"/>
    </row>
    <row r="802">
      <c r="C802" s="18"/>
      <c r="D802" s="88"/>
    </row>
    <row r="803">
      <c r="C803" s="18"/>
      <c r="D803" s="88"/>
    </row>
    <row r="804">
      <c r="C804" s="18"/>
      <c r="D804" s="88"/>
    </row>
    <row r="805">
      <c r="C805" s="18"/>
      <c r="D805" s="88"/>
    </row>
    <row r="806">
      <c r="C806" s="18"/>
      <c r="D806" s="88"/>
    </row>
    <row r="807">
      <c r="C807" s="18"/>
      <c r="D807" s="88"/>
    </row>
    <row r="808">
      <c r="C808" s="18"/>
      <c r="D808" s="88"/>
    </row>
    <row r="809">
      <c r="C809" s="18"/>
      <c r="D809" s="88"/>
    </row>
    <row r="810">
      <c r="C810" s="18"/>
      <c r="D810" s="88"/>
    </row>
    <row r="811">
      <c r="C811" s="18"/>
      <c r="D811" s="88"/>
    </row>
    <row r="812">
      <c r="C812" s="18"/>
      <c r="D812" s="88"/>
    </row>
    <row r="813">
      <c r="C813" s="18"/>
      <c r="D813" s="88"/>
    </row>
    <row r="814">
      <c r="C814" s="18"/>
      <c r="D814" s="88"/>
    </row>
    <row r="815">
      <c r="C815" s="18"/>
      <c r="D815" s="88"/>
    </row>
    <row r="816">
      <c r="C816" s="18"/>
      <c r="D816" s="88"/>
    </row>
    <row r="817">
      <c r="C817" s="18"/>
      <c r="D817" s="88"/>
    </row>
    <row r="818">
      <c r="C818" s="18"/>
      <c r="D818" s="88"/>
    </row>
    <row r="819">
      <c r="C819" s="18"/>
      <c r="D819" s="88"/>
    </row>
    <row r="820">
      <c r="C820" s="18"/>
      <c r="D820" s="88"/>
    </row>
    <row r="821">
      <c r="C821" s="18"/>
      <c r="D821" s="88"/>
    </row>
    <row r="822">
      <c r="C822" s="18"/>
      <c r="D822" s="88"/>
    </row>
    <row r="823">
      <c r="C823" s="18"/>
      <c r="D823" s="88"/>
    </row>
    <row r="824">
      <c r="C824" s="18"/>
      <c r="D824" s="88"/>
    </row>
    <row r="825">
      <c r="C825" s="18"/>
      <c r="D825" s="88"/>
    </row>
    <row r="826">
      <c r="C826" s="18"/>
      <c r="D826" s="88"/>
    </row>
    <row r="827">
      <c r="C827" s="18"/>
      <c r="D827" s="88"/>
    </row>
    <row r="828">
      <c r="C828" s="18"/>
      <c r="D828" s="88"/>
    </row>
    <row r="829">
      <c r="C829" s="18"/>
      <c r="D829" s="88"/>
    </row>
    <row r="830">
      <c r="C830" s="18"/>
      <c r="D830" s="88"/>
    </row>
    <row r="831">
      <c r="C831" s="18"/>
      <c r="D831" s="88"/>
    </row>
    <row r="832">
      <c r="C832" s="18"/>
      <c r="D832" s="88"/>
    </row>
    <row r="833">
      <c r="C833" s="18"/>
      <c r="D833" s="88"/>
    </row>
    <row r="834">
      <c r="C834" s="18"/>
      <c r="D834" s="88"/>
    </row>
    <row r="835">
      <c r="C835" s="18"/>
      <c r="D835" s="88"/>
    </row>
    <row r="836">
      <c r="C836" s="18"/>
      <c r="D836" s="88"/>
    </row>
    <row r="837">
      <c r="C837" s="18"/>
      <c r="D837" s="88"/>
    </row>
    <row r="838">
      <c r="C838" s="18"/>
      <c r="D838" s="88"/>
    </row>
    <row r="839">
      <c r="C839" s="18"/>
      <c r="D839" s="88"/>
    </row>
    <row r="840">
      <c r="C840" s="18"/>
      <c r="D840" s="88"/>
    </row>
    <row r="841">
      <c r="C841" s="18"/>
      <c r="D841" s="88"/>
    </row>
    <row r="842">
      <c r="C842" s="18"/>
      <c r="D842" s="88"/>
    </row>
    <row r="843">
      <c r="C843" s="18"/>
      <c r="D843" s="88"/>
    </row>
    <row r="844">
      <c r="C844" s="18"/>
      <c r="D844" s="88"/>
    </row>
    <row r="845">
      <c r="C845" s="18"/>
      <c r="D845" s="88"/>
    </row>
    <row r="846">
      <c r="C846" s="18"/>
      <c r="D846" s="88"/>
    </row>
    <row r="847">
      <c r="C847" s="18"/>
      <c r="D847" s="88"/>
    </row>
    <row r="848">
      <c r="C848" s="18"/>
      <c r="D848" s="88"/>
    </row>
    <row r="849">
      <c r="C849" s="18"/>
      <c r="D849" s="88"/>
    </row>
    <row r="850">
      <c r="C850" s="18"/>
      <c r="D850" s="88"/>
    </row>
    <row r="851">
      <c r="C851" s="18"/>
      <c r="D851" s="88"/>
    </row>
    <row r="852">
      <c r="C852" s="18"/>
      <c r="D852" s="88"/>
    </row>
    <row r="853">
      <c r="C853" s="18"/>
      <c r="D853" s="88"/>
    </row>
    <row r="854">
      <c r="C854" s="18"/>
      <c r="D854" s="88"/>
    </row>
    <row r="855">
      <c r="C855" s="18"/>
      <c r="D855" s="88"/>
    </row>
    <row r="856">
      <c r="C856" s="18"/>
      <c r="D856" s="88"/>
    </row>
    <row r="857">
      <c r="C857" s="18"/>
      <c r="D857" s="88"/>
    </row>
    <row r="858">
      <c r="C858" s="18"/>
      <c r="D858" s="88"/>
    </row>
    <row r="859">
      <c r="C859" s="18"/>
      <c r="D859" s="88"/>
    </row>
    <row r="860">
      <c r="C860" s="18"/>
      <c r="D860" s="88"/>
    </row>
    <row r="861">
      <c r="C861" s="18"/>
      <c r="D861" s="88"/>
    </row>
    <row r="862">
      <c r="C862" s="18"/>
      <c r="D862" s="88"/>
    </row>
    <row r="863">
      <c r="C863" s="18"/>
      <c r="D863" s="88"/>
    </row>
    <row r="864">
      <c r="C864" s="18"/>
      <c r="D864" s="88"/>
    </row>
    <row r="865">
      <c r="C865" s="18"/>
      <c r="D865" s="88"/>
    </row>
    <row r="866">
      <c r="C866" s="18"/>
      <c r="D866" s="88"/>
    </row>
    <row r="867">
      <c r="C867" s="18"/>
      <c r="D867" s="88"/>
    </row>
    <row r="868">
      <c r="C868" s="18"/>
      <c r="D868" s="88"/>
    </row>
    <row r="869">
      <c r="C869" s="18"/>
      <c r="D869" s="88"/>
    </row>
    <row r="870">
      <c r="C870" s="18"/>
      <c r="D870" s="88"/>
    </row>
    <row r="871">
      <c r="C871" s="18"/>
      <c r="D871" s="88"/>
    </row>
    <row r="872">
      <c r="C872" s="18"/>
      <c r="D872" s="88"/>
    </row>
    <row r="873">
      <c r="C873" s="18"/>
      <c r="D873" s="88"/>
    </row>
    <row r="874">
      <c r="C874" s="18"/>
      <c r="D874" s="88"/>
    </row>
    <row r="875">
      <c r="C875" s="18"/>
      <c r="D875" s="88"/>
    </row>
    <row r="876">
      <c r="C876" s="18"/>
      <c r="D876" s="88"/>
    </row>
    <row r="877">
      <c r="C877" s="18"/>
      <c r="D877" s="88"/>
    </row>
    <row r="878">
      <c r="C878" s="18"/>
      <c r="D878" s="88"/>
    </row>
    <row r="879">
      <c r="C879" s="18"/>
      <c r="D879" s="88"/>
    </row>
    <row r="880">
      <c r="C880" s="18"/>
      <c r="D880" s="88"/>
    </row>
    <row r="881">
      <c r="C881" s="18"/>
      <c r="D881" s="88"/>
    </row>
    <row r="882">
      <c r="C882" s="18"/>
      <c r="D882" s="88"/>
    </row>
    <row r="883">
      <c r="C883" s="18"/>
      <c r="D883" s="88"/>
    </row>
    <row r="884">
      <c r="C884" s="18"/>
      <c r="D884" s="88"/>
    </row>
    <row r="885">
      <c r="C885" s="18"/>
      <c r="D885" s="88"/>
    </row>
    <row r="886">
      <c r="C886" s="18"/>
      <c r="D886" s="88"/>
    </row>
    <row r="887">
      <c r="C887" s="18"/>
      <c r="D887" s="88"/>
    </row>
    <row r="888">
      <c r="C888" s="18"/>
      <c r="D888" s="88"/>
    </row>
    <row r="889">
      <c r="C889" s="18"/>
      <c r="D889" s="88"/>
    </row>
    <row r="890">
      <c r="C890" s="18"/>
      <c r="D890" s="88"/>
    </row>
    <row r="891">
      <c r="C891" s="18"/>
      <c r="D891" s="88"/>
    </row>
    <row r="892">
      <c r="C892" s="18"/>
      <c r="D892" s="88"/>
    </row>
    <row r="893">
      <c r="C893" s="18"/>
      <c r="D893" s="88"/>
    </row>
    <row r="894">
      <c r="C894" s="18"/>
      <c r="D894" s="88"/>
    </row>
    <row r="895">
      <c r="C895" s="18"/>
      <c r="D895" s="88"/>
    </row>
    <row r="896">
      <c r="C896" s="18"/>
      <c r="D896" s="88"/>
    </row>
    <row r="897">
      <c r="C897" s="18"/>
      <c r="D897" s="88"/>
    </row>
    <row r="898">
      <c r="C898" s="18"/>
      <c r="D898" s="88"/>
    </row>
    <row r="899">
      <c r="C899" s="18"/>
      <c r="D899" s="88"/>
    </row>
    <row r="900">
      <c r="C900" s="18"/>
      <c r="D900" s="88"/>
    </row>
    <row r="901">
      <c r="C901" s="18"/>
      <c r="D901" s="88"/>
    </row>
    <row r="902">
      <c r="C902" s="18"/>
      <c r="D902" s="88"/>
    </row>
    <row r="903">
      <c r="C903" s="18"/>
      <c r="D903" s="88"/>
    </row>
    <row r="904">
      <c r="C904" s="18"/>
      <c r="D904" s="88"/>
    </row>
    <row r="905">
      <c r="C905" s="18"/>
      <c r="D905" s="88"/>
    </row>
    <row r="906">
      <c r="C906" s="18"/>
      <c r="D906" s="88"/>
    </row>
    <row r="907">
      <c r="C907" s="18"/>
      <c r="D907" s="88"/>
    </row>
    <row r="908">
      <c r="C908" s="18"/>
      <c r="D908" s="88"/>
    </row>
    <row r="909">
      <c r="C909" s="18"/>
      <c r="D909" s="88"/>
    </row>
    <row r="910">
      <c r="C910" s="18"/>
      <c r="D910" s="88"/>
    </row>
    <row r="911">
      <c r="C911" s="18"/>
      <c r="D911" s="88"/>
    </row>
    <row r="912">
      <c r="C912" s="18"/>
      <c r="D912" s="88"/>
    </row>
    <row r="913">
      <c r="C913" s="18"/>
      <c r="D913" s="88"/>
    </row>
    <row r="914">
      <c r="C914" s="18"/>
      <c r="D914" s="88"/>
    </row>
    <row r="915">
      <c r="C915" s="18"/>
      <c r="D915" s="88"/>
    </row>
    <row r="916">
      <c r="C916" s="18"/>
      <c r="D916" s="88"/>
    </row>
    <row r="917">
      <c r="C917" s="18"/>
      <c r="D917" s="88"/>
    </row>
    <row r="918">
      <c r="C918" s="18"/>
      <c r="D918" s="88"/>
    </row>
    <row r="919">
      <c r="C919" s="18"/>
      <c r="D919" s="88"/>
    </row>
    <row r="920">
      <c r="C920" s="18"/>
      <c r="D920" s="88"/>
    </row>
    <row r="921">
      <c r="C921" s="18"/>
      <c r="D921" s="88"/>
    </row>
    <row r="922">
      <c r="C922" s="18"/>
      <c r="D922" s="88"/>
    </row>
    <row r="923">
      <c r="C923" s="18"/>
      <c r="D923" s="88"/>
    </row>
    <row r="924">
      <c r="C924" s="18"/>
      <c r="D924" s="88"/>
    </row>
    <row r="925">
      <c r="C925" s="18"/>
      <c r="D925" s="88"/>
    </row>
    <row r="926">
      <c r="C926" s="18"/>
      <c r="D926" s="88"/>
    </row>
    <row r="927">
      <c r="C927" s="18"/>
      <c r="D927" s="88"/>
    </row>
    <row r="928">
      <c r="C928" s="18"/>
      <c r="D928" s="88"/>
    </row>
    <row r="929">
      <c r="C929" s="18"/>
      <c r="D929" s="88"/>
    </row>
    <row r="930">
      <c r="C930" s="18"/>
      <c r="D930" s="88"/>
    </row>
    <row r="931">
      <c r="C931" s="18"/>
      <c r="D931" s="88"/>
    </row>
    <row r="932">
      <c r="C932" s="18"/>
      <c r="D932" s="88"/>
    </row>
    <row r="933">
      <c r="C933" s="18"/>
      <c r="D933" s="88"/>
    </row>
    <row r="934">
      <c r="C934" s="18"/>
      <c r="D934" s="88"/>
    </row>
    <row r="935">
      <c r="C935" s="18"/>
      <c r="D935" s="88"/>
    </row>
    <row r="936">
      <c r="C936" s="18"/>
      <c r="D936" s="88"/>
    </row>
    <row r="937">
      <c r="C937" s="18"/>
      <c r="D937" s="88"/>
    </row>
    <row r="938">
      <c r="C938" s="18"/>
      <c r="D938" s="88"/>
    </row>
    <row r="939">
      <c r="C939" s="18"/>
      <c r="D939" s="88"/>
    </row>
    <row r="940">
      <c r="C940" s="18"/>
      <c r="D940" s="88"/>
    </row>
    <row r="941">
      <c r="C941" s="18"/>
      <c r="D941" s="88"/>
    </row>
    <row r="942">
      <c r="C942" s="18"/>
      <c r="D942" s="88"/>
    </row>
    <row r="943">
      <c r="C943" s="18"/>
      <c r="D943" s="88"/>
    </row>
    <row r="944">
      <c r="C944" s="18"/>
      <c r="D944" s="88"/>
    </row>
    <row r="945">
      <c r="C945" s="18"/>
      <c r="D945" s="88"/>
    </row>
    <row r="946">
      <c r="C946" s="18"/>
      <c r="D946" s="88"/>
    </row>
    <row r="947">
      <c r="C947" s="18"/>
      <c r="D947" s="88"/>
    </row>
    <row r="948">
      <c r="C948" s="18"/>
      <c r="D948" s="88"/>
    </row>
    <row r="949">
      <c r="C949" s="18"/>
      <c r="D949" s="88"/>
    </row>
    <row r="950">
      <c r="C950" s="18"/>
      <c r="D950" s="88"/>
    </row>
    <row r="951">
      <c r="C951" s="18"/>
      <c r="D951" s="88"/>
    </row>
    <row r="952">
      <c r="C952" s="18"/>
      <c r="D952" s="88"/>
    </row>
    <row r="953">
      <c r="C953" s="18"/>
      <c r="D953" s="88"/>
    </row>
    <row r="954">
      <c r="C954" s="18"/>
      <c r="D954" s="88"/>
    </row>
    <row r="955">
      <c r="C955" s="18"/>
      <c r="D955" s="88"/>
    </row>
    <row r="956">
      <c r="C956" s="18"/>
      <c r="D956" s="88"/>
    </row>
    <row r="957">
      <c r="C957" s="18"/>
      <c r="D957" s="88"/>
    </row>
    <row r="958">
      <c r="C958" s="18"/>
      <c r="D958" s="88"/>
    </row>
    <row r="959">
      <c r="C959" s="18"/>
      <c r="D959" s="88"/>
    </row>
    <row r="960">
      <c r="C960" s="18"/>
      <c r="D960" s="88"/>
    </row>
    <row r="961">
      <c r="C961" s="18"/>
      <c r="D961" s="88"/>
    </row>
    <row r="962">
      <c r="C962" s="18"/>
      <c r="D962" s="88"/>
    </row>
    <row r="963">
      <c r="C963" s="18"/>
      <c r="D963" s="88"/>
    </row>
    <row r="964">
      <c r="C964" s="18"/>
      <c r="D964" s="88"/>
    </row>
    <row r="965">
      <c r="C965" s="18"/>
      <c r="D965" s="88"/>
    </row>
    <row r="966">
      <c r="C966" s="18"/>
      <c r="D966" s="88"/>
    </row>
    <row r="967">
      <c r="C967" s="18"/>
      <c r="D967" s="88"/>
    </row>
    <row r="968">
      <c r="C968" s="18"/>
      <c r="D968" s="88"/>
    </row>
    <row r="969">
      <c r="C969" s="18"/>
      <c r="D969" s="88"/>
    </row>
    <row r="970">
      <c r="C970" s="18"/>
      <c r="D970" s="88"/>
    </row>
    <row r="971">
      <c r="C971" s="18"/>
      <c r="D971" s="88"/>
    </row>
    <row r="972">
      <c r="C972" s="18"/>
      <c r="D972" s="88"/>
    </row>
    <row r="973">
      <c r="C973" s="18"/>
      <c r="D973" s="88"/>
    </row>
    <row r="974">
      <c r="C974" s="18"/>
      <c r="D974" s="88"/>
    </row>
    <row r="975">
      <c r="C975" s="18"/>
      <c r="D975" s="88"/>
    </row>
    <row r="976">
      <c r="C976" s="18"/>
      <c r="D976" s="88"/>
    </row>
    <row r="977">
      <c r="C977" s="18"/>
      <c r="D977" s="88"/>
    </row>
    <row r="978">
      <c r="C978" s="18"/>
      <c r="D978" s="88"/>
    </row>
    <row r="979">
      <c r="C979" s="18"/>
      <c r="D979" s="88"/>
    </row>
    <row r="980">
      <c r="C980" s="18"/>
      <c r="D980" s="88"/>
    </row>
    <row r="981">
      <c r="C981" s="18"/>
      <c r="D981" s="88"/>
    </row>
    <row r="982">
      <c r="C982" s="18"/>
      <c r="D982" s="88"/>
    </row>
    <row r="983">
      <c r="C983" s="18"/>
      <c r="D983" s="88"/>
    </row>
    <row r="984">
      <c r="C984" s="18"/>
      <c r="D984" s="88"/>
    </row>
    <row r="985">
      <c r="C985" s="18"/>
      <c r="D985" s="88"/>
    </row>
    <row r="986">
      <c r="C986" s="18"/>
      <c r="D986" s="88"/>
    </row>
    <row r="987">
      <c r="C987" s="18"/>
      <c r="D987" s="88"/>
    </row>
    <row r="988">
      <c r="C988" s="18"/>
      <c r="D988" s="88"/>
    </row>
    <row r="989">
      <c r="C989" s="18"/>
      <c r="D989" s="88"/>
    </row>
    <row r="990">
      <c r="C990" s="18"/>
      <c r="D990" s="88"/>
    </row>
    <row r="991">
      <c r="C991" s="18"/>
      <c r="D991" s="88"/>
    </row>
    <row r="992">
      <c r="C992" s="18"/>
      <c r="D992" s="88"/>
    </row>
    <row r="993">
      <c r="C993" s="18"/>
      <c r="D993" s="88"/>
    </row>
    <row r="994">
      <c r="C994" s="18"/>
      <c r="D994" s="88"/>
    </row>
    <row r="995">
      <c r="C995" s="18"/>
      <c r="D995" s="88"/>
    </row>
    <row r="996">
      <c r="C996" s="18"/>
      <c r="D996" s="88"/>
    </row>
    <row r="997">
      <c r="C997" s="18"/>
      <c r="D997" s="88"/>
    </row>
    <row r="998">
      <c r="C998" s="18"/>
      <c r="D998" s="88"/>
    </row>
    <row r="999">
      <c r="C999" s="18"/>
      <c r="D999" s="88"/>
    </row>
    <row r="1000">
      <c r="C1000" s="18"/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4.43"/>
    <col customWidth="1" min="3" max="3" width="27.14"/>
    <col customWidth="1" min="5" max="5" width="26.43"/>
  </cols>
  <sheetData>
    <row r="1">
      <c r="A1" s="94" t="s">
        <v>126</v>
      </c>
      <c r="B1" s="96" t="s">
        <v>55</v>
      </c>
      <c r="C1" s="97"/>
      <c r="D1" s="98"/>
      <c r="E1" s="100" t="s">
        <v>127</v>
      </c>
      <c r="F1" s="98"/>
      <c r="G1" s="102" t="s">
        <v>128</v>
      </c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41"/>
      <c r="C2" s="105" t="s">
        <v>130</v>
      </c>
      <c r="D2" s="108">
        <v>0.0</v>
      </c>
      <c r="E2" s="109" t="s">
        <v>256</v>
      </c>
      <c r="F2" s="110">
        <v>2958.19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107" t="s">
        <v>131</v>
      </c>
      <c r="B3" s="141"/>
      <c r="C3" s="105" t="s">
        <v>132</v>
      </c>
      <c r="D3" s="108">
        <v>0.0</v>
      </c>
      <c r="E3" s="14" t="s">
        <v>231</v>
      </c>
      <c r="F3" s="14">
        <v>153.83</v>
      </c>
      <c r="G3" s="107" t="s">
        <v>216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97"/>
      <c r="C4" s="105" t="s">
        <v>137</v>
      </c>
      <c r="D4" s="108">
        <v>0.0</v>
      </c>
      <c r="E4" s="97"/>
      <c r="F4" s="111">
        <v>41.58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105" t="s">
        <v>139</v>
      </c>
      <c r="D5" s="108">
        <v>0.0</v>
      </c>
      <c r="E5" s="97"/>
      <c r="F5" s="111">
        <v>187.46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C6" s="97"/>
      <c r="D6" s="98"/>
      <c r="E6" s="97"/>
      <c r="F6" s="98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210</v>
      </c>
      <c r="B7" s="112">
        <v>50.0</v>
      </c>
      <c r="C7" s="105" t="s">
        <v>142</v>
      </c>
      <c r="D7" s="108">
        <v>0.0</v>
      </c>
      <c r="E7" s="97"/>
      <c r="F7" s="98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sum(F2:F7)</f>
        <v>3341.06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C11" s="97"/>
      <c r="D11" s="9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0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50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3341.06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3391.06</v>
      </c>
      <c r="C15" s="105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4">
        <v>0.0</v>
      </c>
      <c r="C16" s="97"/>
      <c r="D16" s="98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4">
        <v>0.0</v>
      </c>
      <c r="C17" s="97"/>
      <c r="D17" s="98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0</v>
      </c>
      <c r="C18" s="97"/>
      <c r="D18" s="98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-3391.06</v>
      </c>
      <c r="C19" s="97"/>
      <c r="D19" s="98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6409.1034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28.29"/>
    <col customWidth="1" min="5" max="5" width="24.57"/>
  </cols>
  <sheetData>
    <row r="1">
      <c r="A1" s="37" t="s">
        <v>126</v>
      </c>
      <c r="B1" s="38" t="s">
        <v>56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43409.0</v>
      </c>
      <c r="C2" s="36" t="s">
        <v>130</v>
      </c>
      <c r="D2" s="42">
        <v>570.99</v>
      </c>
      <c r="E2" s="4"/>
      <c r="F2" s="10"/>
      <c r="G2" s="4"/>
      <c r="H2" s="4"/>
    </row>
    <row r="3">
      <c r="A3" s="45" t="s">
        <v>131</v>
      </c>
      <c r="B3" s="41">
        <v>43542.0</v>
      </c>
      <c r="C3" s="36" t="s">
        <v>132</v>
      </c>
      <c r="D3" s="46">
        <v>0.0</v>
      </c>
      <c r="E3" s="4" t="s">
        <v>201</v>
      </c>
      <c r="F3" s="65">
        <v>130.52</v>
      </c>
      <c r="G3" s="45" t="s">
        <v>216</v>
      </c>
      <c r="H3" s="4"/>
    </row>
    <row r="4">
      <c r="A4" s="4" t="s">
        <v>135</v>
      </c>
      <c r="B4" s="26" t="s">
        <v>257</v>
      </c>
      <c r="C4" s="36" t="s">
        <v>137</v>
      </c>
      <c r="D4" s="46">
        <v>0.0</v>
      </c>
      <c r="E4" s="26" t="s">
        <v>258</v>
      </c>
      <c r="F4" s="32">
        <v>24.72</v>
      </c>
      <c r="G4" s="4"/>
      <c r="H4" s="4"/>
    </row>
    <row r="5">
      <c r="A5" s="4"/>
      <c r="B5" s="4"/>
      <c r="C5" s="36" t="s">
        <v>139</v>
      </c>
      <c r="D5" s="46">
        <v>0.0</v>
      </c>
      <c r="E5" s="26" t="s">
        <v>258</v>
      </c>
      <c r="F5" s="32">
        <v>162.75</v>
      </c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2</v>
      </c>
      <c r="B7" s="33">
        <v>253.0</v>
      </c>
      <c r="C7" s="36" t="s">
        <v>142</v>
      </c>
      <c r="D7" s="42">
        <v>1112.09</v>
      </c>
      <c r="E7" s="4"/>
      <c r="F7" s="10"/>
      <c r="G7" s="4"/>
      <c r="H7" s="4"/>
    </row>
    <row r="8">
      <c r="A8" s="26"/>
      <c r="B8" s="32"/>
      <c r="C8" s="36" t="s">
        <v>144</v>
      </c>
      <c r="D8" s="46">
        <v>0.0</v>
      </c>
      <c r="E8" s="36" t="s">
        <v>220</v>
      </c>
      <c r="F8" s="46">
        <f>sum(F3:F7)</f>
        <v>317.99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541.1</v>
      </c>
      <c r="E12" s="127"/>
      <c r="F12" s="128"/>
      <c r="G12" s="129"/>
      <c r="H12" s="130"/>
    </row>
    <row r="13">
      <c r="A13" s="4" t="s">
        <v>156</v>
      </c>
      <c r="B13" s="62">
        <f>sum(B7:B10)</f>
        <v>253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317.99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570.99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1112.09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2.4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1114.49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541.1</v>
      </c>
      <c r="C19" s="26"/>
      <c r="D19" s="10"/>
      <c r="E19" s="136"/>
      <c r="F19" s="137"/>
      <c r="G19" s="138"/>
      <c r="H19" s="139"/>
    </row>
    <row r="20">
      <c r="A20" s="26" t="s">
        <v>259</v>
      </c>
      <c r="B20" s="63">
        <f>sum(B15*1.95)</f>
        <v>1113.4305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939.49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9.14"/>
    <col customWidth="1" min="2" max="2" width="18.0"/>
    <col customWidth="1" min="3" max="3" width="13.86"/>
    <col customWidth="1" min="4" max="4" width="18.29"/>
    <col customWidth="1" min="5" max="5" width="13.86"/>
    <col customWidth="1" min="6" max="6" width="10.57"/>
    <col customWidth="1" min="7" max="7" width="21.14"/>
    <col customWidth="1" min="8" max="8" width="11.86"/>
    <col customWidth="1" min="9" max="26" width="8.0"/>
  </cols>
  <sheetData>
    <row r="1">
      <c r="A1" s="2" t="s">
        <v>0</v>
      </c>
      <c r="B1" s="2" t="s">
        <v>3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9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6" t="s">
        <v>15</v>
      </c>
      <c r="B2" s="10">
        <f t="shared" ref="B2:B81" si="1">INDIRECT(A2&amp;"!B16")</f>
        <v>42500</v>
      </c>
      <c r="C2" s="10">
        <f t="shared" ref="C2:C81" si="2">Indirect(A2&amp;"!B17")</f>
        <v>0</v>
      </c>
      <c r="D2" s="10">
        <f t="shared" ref="D2:D81" si="3">INDIRECT(A2&amp;"!B18")</f>
        <v>42500</v>
      </c>
      <c r="E2" s="10">
        <f t="shared" ref="E2:E81" si="4">indirect(A2&amp;"!B15")</f>
        <v>37283.43</v>
      </c>
      <c r="F2" s="10">
        <f t="shared" ref="F2:F81" si="5">indirect(A2&amp;"!B19")</f>
        <v>5216.57</v>
      </c>
      <c r="G2" s="10">
        <f t="shared" ref="G2:G81" si="6">indirect(A2&amp;"!B21")</f>
        <v>0</v>
      </c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6" t="s">
        <v>40</v>
      </c>
      <c r="B3" s="22">
        <f t="shared" si="1"/>
        <v>2484.43</v>
      </c>
      <c r="C3" s="22">
        <f t="shared" si="2"/>
        <v>85.31</v>
      </c>
      <c r="D3" s="22">
        <f t="shared" si="3"/>
        <v>2569.74</v>
      </c>
      <c r="E3" s="22">
        <f t="shared" si="4"/>
        <v>1551.64</v>
      </c>
      <c r="F3" s="22">
        <f t="shared" si="5"/>
        <v>932.79</v>
      </c>
      <c r="G3" s="10">
        <f t="shared" si="6"/>
        <v>0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4" t="s">
        <v>41</v>
      </c>
      <c r="B4" s="22">
        <f t="shared" si="1"/>
        <v>0</v>
      </c>
      <c r="C4" s="22">
        <f t="shared" si="2"/>
        <v>0</v>
      </c>
      <c r="D4" s="22">
        <f t="shared" si="3"/>
        <v>0</v>
      </c>
      <c r="E4" s="22">
        <f t="shared" si="4"/>
        <v>5101.09</v>
      </c>
      <c r="F4" s="22">
        <f t="shared" si="5"/>
        <v>-5101.09</v>
      </c>
      <c r="G4" s="10">
        <f t="shared" si="6"/>
        <v>0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4" t="s">
        <v>42</v>
      </c>
      <c r="B5" s="22">
        <f t="shared" si="1"/>
        <v>471.1</v>
      </c>
      <c r="C5" s="22">
        <f t="shared" si="2"/>
        <v>28.9</v>
      </c>
      <c r="D5" s="22">
        <f t="shared" si="3"/>
        <v>500</v>
      </c>
      <c r="E5" s="22">
        <f t="shared" si="4"/>
        <v>763.66</v>
      </c>
      <c r="F5" s="22">
        <f t="shared" si="5"/>
        <v>-292.56</v>
      </c>
      <c r="G5" s="10">
        <f t="shared" si="6"/>
        <v>0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26" t="s">
        <v>43</v>
      </c>
      <c r="B6" s="10">
        <f t="shared" si="1"/>
        <v>11456.4</v>
      </c>
      <c r="C6" s="10">
        <f t="shared" si="2"/>
        <v>398.27</v>
      </c>
      <c r="D6" s="10">
        <f t="shared" si="3"/>
        <v>11854.67</v>
      </c>
      <c r="E6" s="10">
        <f t="shared" si="4"/>
        <v>6939.76</v>
      </c>
      <c r="F6" s="10">
        <f t="shared" si="5"/>
        <v>4516.64</v>
      </c>
      <c r="G6" s="10">
        <f t="shared" si="6"/>
        <v>0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4" t="s">
        <v>44</v>
      </c>
      <c r="B7" s="22">
        <f t="shared" si="1"/>
        <v>1926</v>
      </c>
      <c r="C7" s="22">
        <f t="shared" si="2"/>
        <v>48.06</v>
      </c>
      <c r="D7" s="22">
        <f t="shared" si="3"/>
        <v>1974.06</v>
      </c>
      <c r="E7" s="22">
        <f t="shared" si="4"/>
        <v>1047.83</v>
      </c>
      <c r="F7" s="22">
        <f t="shared" si="5"/>
        <v>878.17</v>
      </c>
      <c r="G7" s="10">
        <f t="shared" si="6"/>
        <v>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4" t="s">
        <v>46</v>
      </c>
      <c r="B8" s="22">
        <f t="shared" si="1"/>
        <v>1062.12</v>
      </c>
      <c r="C8" s="22">
        <f t="shared" si="2"/>
        <v>0</v>
      </c>
      <c r="D8" s="22">
        <f t="shared" si="3"/>
        <v>1062.12</v>
      </c>
      <c r="E8" s="22">
        <f t="shared" si="4"/>
        <v>730.56</v>
      </c>
      <c r="F8" s="22">
        <f t="shared" si="5"/>
        <v>331.56</v>
      </c>
      <c r="G8" s="10">
        <f t="shared" si="6"/>
        <v>0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6" t="s">
        <v>47</v>
      </c>
      <c r="B9" s="10">
        <f t="shared" si="1"/>
        <v>27323.12</v>
      </c>
      <c r="C9" s="10">
        <f t="shared" si="2"/>
        <v>997.49</v>
      </c>
      <c r="D9" s="10">
        <f t="shared" si="3"/>
        <v>28320.61</v>
      </c>
      <c r="E9" s="10">
        <f t="shared" si="4"/>
        <v>16518.16</v>
      </c>
      <c r="F9" s="10">
        <f t="shared" si="5"/>
        <v>10804.96</v>
      </c>
      <c r="G9" s="10">
        <f t="shared" si="6"/>
        <v>0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6" t="s">
        <v>48</v>
      </c>
      <c r="B10" s="10">
        <f t="shared" si="1"/>
        <v>7291.8</v>
      </c>
      <c r="C10" s="10">
        <f t="shared" si="2"/>
        <v>97.67</v>
      </c>
      <c r="D10" s="10">
        <f t="shared" si="3"/>
        <v>7389.47</v>
      </c>
      <c r="E10" s="10">
        <f t="shared" si="4"/>
        <v>5623.23</v>
      </c>
      <c r="F10" s="10">
        <f t="shared" si="5"/>
        <v>1668.57</v>
      </c>
      <c r="G10" s="10">
        <f t="shared" si="6"/>
        <v>0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4" t="s">
        <v>50</v>
      </c>
      <c r="B11" s="10">
        <f t="shared" si="1"/>
        <v>2953.66</v>
      </c>
      <c r="C11" s="10">
        <f t="shared" si="2"/>
        <v>153.28</v>
      </c>
      <c r="D11" s="10">
        <f t="shared" si="3"/>
        <v>3106.94</v>
      </c>
      <c r="E11" s="10">
        <f t="shared" si="4"/>
        <v>2445.82</v>
      </c>
      <c r="F11" s="10">
        <f t="shared" si="5"/>
        <v>507.84</v>
      </c>
      <c r="G11" s="10">
        <f t="shared" si="6"/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6" t="s">
        <v>51</v>
      </c>
      <c r="B12" s="10">
        <f t="shared" si="1"/>
        <v>11494.15</v>
      </c>
      <c r="C12" s="10">
        <f t="shared" si="2"/>
        <v>531.33</v>
      </c>
      <c r="D12" s="10">
        <f t="shared" si="3"/>
        <v>12025.48</v>
      </c>
      <c r="E12" s="10">
        <f t="shared" si="4"/>
        <v>7641.54</v>
      </c>
      <c r="F12" s="10">
        <f t="shared" si="5"/>
        <v>3852.61</v>
      </c>
      <c r="G12" s="10">
        <f t="shared" si="6"/>
        <v>0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6" t="s">
        <v>52</v>
      </c>
      <c r="B13" s="10">
        <f t="shared" si="1"/>
        <v>7029.42</v>
      </c>
      <c r="C13" s="10">
        <f t="shared" si="2"/>
        <v>316.58</v>
      </c>
      <c r="D13" s="10">
        <f t="shared" si="3"/>
        <v>7346</v>
      </c>
      <c r="E13" s="10">
        <f t="shared" si="4"/>
        <v>4489</v>
      </c>
      <c r="F13" s="10">
        <f t="shared" si="5"/>
        <v>2540.42</v>
      </c>
      <c r="G13" s="10">
        <f t="shared" si="6"/>
        <v>0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6" t="s">
        <v>53</v>
      </c>
      <c r="B14" s="10">
        <f t="shared" si="1"/>
        <v>2856.78</v>
      </c>
      <c r="C14" s="10">
        <f t="shared" si="2"/>
        <v>68.9</v>
      </c>
      <c r="D14" s="10">
        <f t="shared" si="3"/>
        <v>2925.68</v>
      </c>
      <c r="E14" s="10">
        <f t="shared" si="4"/>
        <v>1518.16</v>
      </c>
      <c r="F14" s="10">
        <f t="shared" si="5"/>
        <v>1338.62</v>
      </c>
      <c r="G14" s="10">
        <f t="shared" si="6"/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4" t="s">
        <v>54</v>
      </c>
      <c r="B15" s="22">
        <f t="shared" si="1"/>
        <v>7887.16</v>
      </c>
      <c r="C15" s="22">
        <f t="shared" si="2"/>
        <v>0</v>
      </c>
      <c r="D15" s="22">
        <f t="shared" si="3"/>
        <v>7887.16</v>
      </c>
      <c r="E15" s="22">
        <f t="shared" si="4"/>
        <v>5262.523</v>
      </c>
      <c r="F15" s="22">
        <f t="shared" si="5"/>
        <v>2624.637</v>
      </c>
      <c r="G15" s="10">
        <f t="shared" si="6"/>
        <v>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4" t="s">
        <v>55</v>
      </c>
      <c r="B16" s="10">
        <f t="shared" si="1"/>
        <v>0</v>
      </c>
      <c r="C16" s="10">
        <f t="shared" si="2"/>
        <v>0</v>
      </c>
      <c r="D16" s="10">
        <f t="shared" si="3"/>
        <v>0</v>
      </c>
      <c r="E16" s="10">
        <f t="shared" si="4"/>
        <v>3391.06</v>
      </c>
      <c r="F16" s="10">
        <f t="shared" si="5"/>
        <v>-3391.06</v>
      </c>
      <c r="G16" s="10">
        <f t="shared" si="6"/>
        <v>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6" t="s">
        <v>56</v>
      </c>
      <c r="B17" s="10">
        <f t="shared" si="1"/>
        <v>1112.09</v>
      </c>
      <c r="C17" s="10">
        <f t="shared" si="2"/>
        <v>2.4</v>
      </c>
      <c r="D17" s="10">
        <f t="shared" si="3"/>
        <v>1114.49</v>
      </c>
      <c r="E17" s="10">
        <f t="shared" si="4"/>
        <v>570.99</v>
      </c>
      <c r="F17" s="10">
        <f t="shared" si="5"/>
        <v>541.1</v>
      </c>
      <c r="G17" s="10">
        <f t="shared" si="6"/>
        <v>939.49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6" t="s">
        <v>57</v>
      </c>
      <c r="B18" s="10">
        <f t="shared" si="1"/>
        <v>7218.16</v>
      </c>
      <c r="C18" s="10">
        <f t="shared" si="2"/>
        <v>179.62</v>
      </c>
      <c r="D18" s="10">
        <f t="shared" si="3"/>
        <v>7397.78</v>
      </c>
      <c r="E18" s="10">
        <f t="shared" si="4"/>
        <v>4775.17</v>
      </c>
      <c r="F18" s="10">
        <f t="shared" si="5"/>
        <v>2442.99</v>
      </c>
      <c r="G18" s="10">
        <f t="shared" si="6"/>
        <v>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4" t="s">
        <v>60</v>
      </c>
      <c r="B19" s="22">
        <f t="shared" si="1"/>
        <v>6217.16</v>
      </c>
      <c r="C19" s="22">
        <f t="shared" si="2"/>
        <v>0</v>
      </c>
      <c r="D19" s="22">
        <f t="shared" si="3"/>
        <v>6217.16</v>
      </c>
      <c r="E19" s="22">
        <f t="shared" si="4"/>
        <v>6249.9</v>
      </c>
      <c r="F19" s="22">
        <f t="shared" si="5"/>
        <v>-32.74</v>
      </c>
      <c r="G19" s="10">
        <f t="shared" si="6"/>
        <v>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4" t="s">
        <v>61</v>
      </c>
      <c r="B20" s="10">
        <f t="shared" si="1"/>
        <v>4689.32</v>
      </c>
      <c r="C20" s="10">
        <f t="shared" si="2"/>
        <v>116.25</v>
      </c>
      <c r="D20" s="10">
        <f t="shared" si="3"/>
        <v>4805.57</v>
      </c>
      <c r="E20" s="10">
        <f t="shared" si="4"/>
        <v>2675.52</v>
      </c>
      <c r="F20" s="10">
        <f t="shared" si="5"/>
        <v>2013.8</v>
      </c>
      <c r="G20" s="10">
        <f t="shared" si="6"/>
        <v>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4" t="s">
        <v>62</v>
      </c>
      <c r="B21" s="10">
        <f t="shared" si="1"/>
        <v>5422.05</v>
      </c>
      <c r="C21" s="10">
        <f t="shared" si="2"/>
        <v>195.46</v>
      </c>
      <c r="D21" s="10">
        <f t="shared" si="3"/>
        <v>5617.51</v>
      </c>
      <c r="E21" s="10">
        <f t="shared" si="4"/>
        <v>2799.1</v>
      </c>
      <c r="F21" s="10">
        <f t="shared" si="5"/>
        <v>2622.95</v>
      </c>
      <c r="G21" s="10">
        <f t="shared" si="6"/>
        <v>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6" t="s">
        <v>63</v>
      </c>
      <c r="B22" s="10">
        <f t="shared" si="1"/>
        <v>3573.78</v>
      </c>
      <c r="C22" s="10">
        <f t="shared" si="2"/>
        <v>63.61</v>
      </c>
      <c r="D22" s="10">
        <f t="shared" si="3"/>
        <v>3637.39</v>
      </c>
      <c r="E22" s="10">
        <f t="shared" si="4"/>
        <v>2364.12</v>
      </c>
      <c r="F22" s="10">
        <f t="shared" si="5"/>
        <v>1209.66</v>
      </c>
      <c r="G22" s="10">
        <f t="shared" si="6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6" t="s">
        <v>64</v>
      </c>
      <c r="B23" s="10">
        <f t="shared" si="1"/>
        <v>7037.92</v>
      </c>
      <c r="C23" s="10">
        <f t="shared" si="2"/>
        <v>366.47</v>
      </c>
      <c r="D23" s="10">
        <f t="shared" si="3"/>
        <v>7404.39</v>
      </c>
      <c r="E23" s="10">
        <f t="shared" si="4"/>
        <v>3845.36</v>
      </c>
      <c r="F23" s="10">
        <f t="shared" si="5"/>
        <v>3192.56</v>
      </c>
      <c r="G23" s="10">
        <f t="shared" si="6"/>
        <v>0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4" t="s">
        <v>65</v>
      </c>
      <c r="B24" s="10">
        <f t="shared" si="1"/>
        <v>1469.73</v>
      </c>
      <c r="C24" s="10">
        <f t="shared" si="2"/>
        <v>49.17</v>
      </c>
      <c r="D24" s="10">
        <f t="shared" si="3"/>
        <v>1518.9</v>
      </c>
      <c r="E24" s="10">
        <f t="shared" si="4"/>
        <v>848.62</v>
      </c>
      <c r="F24" s="10">
        <f t="shared" si="5"/>
        <v>621.11</v>
      </c>
      <c r="G24" s="10">
        <f t="shared" si="6"/>
        <v>0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4" t="s">
        <v>66</v>
      </c>
      <c r="B25" s="22">
        <f t="shared" si="1"/>
        <v>1724.22</v>
      </c>
      <c r="C25" s="22">
        <f t="shared" si="2"/>
        <v>60.07</v>
      </c>
      <c r="D25" s="22">
        <f t="shared" si="3"/>
        <v>1784.29</v>
      </c>
      <c r="E25" s="22">
        <f t="shared" si="4"/>
        <v>1201.41</v>
      </c>
      <c r="F25" s="22">
        <f t="shared" si="5"/>
        <v>522.81</v>
      </c>
      <c r="G25" s="10">
        <f t="shared" si="6"/>
        <v>0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4" t="s">
        <v>67</v>
      </c>
      <c r="B26" s="10">
        <f t="shared" si="1"/>
        <v>1883.52</v>
      </c>
      <c r="C26" s="10">
        <f t="shared" si="2"/>
        <v>61.17</v>
      </c>
      <c r="D26" s="10">
        <f t="shared" si="3"/>
        <v>1944.69</v>
      </c>
      <c r="E26" s="10">
        <f t="shared" si="4"/>
        <v>1054.08</v>
      </c>
      <c r="F26" s="10">
        <f t="shared" si="5"/>
        <v>829.44</v>
      </c>
      <c r="G26" s="10">
        <f t="shared" si="6"/>
        <v>0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6" t="s">
        <v>68</v>
      </c>
      <c r="B27" s="10">
        <f t="shared" si="1"/>
        <v>8038.74</v>
      </c>
      <c r="C27" s="10">
        <f t="shared" si="2"/>
        <v>290.89</v>
      </c>
      <c r="D27" s="10">
        <f t="shared" si="3"/>
        <v>8329.63</v>
      </c>
      <c r="E27" s="10">
        <f t="shared" si="4"/>
        <v>4291.54</v>
      </c>
      <c r="F27" s="10">
        <f t="shared" si="5"/>
        <v>3747.2</v>
      </c>
      <c r="G27" s="10">
        <f t="shared" si="6"/>
        <v>0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6" t="s">
        <v>69</v>
      </c>
      <c r="B28" s="10">
        <f t="shared" si="1"/>
        <v>5465.48</v>
      </c>
      <c r="C28" s="10">
        <f t="shared" si="2"/>
        <v>278.96</v>
      </c>
      <c r="D28" s="10">
        <f t="shared" si="3"/>
        <v>5744.44</v>
      </c>
      <c r="E28" s="10">
        <f t="shared" si="4"/>
        <v>3474.7</v>
      </c>
      <c r="F28" s="10">
        <f t="shared" si="5"/>
        <v>1990.78</v>
      </c>
      <c r="G28" s="10">
        <f t="shared" si="6"/>
        <v>0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4" t="s">
        <v>71</v>
      </c>
      <c r="B29" s="22">
        <f t="shared" si="1"/>
        <v>700.2</v>
      </c>
      <c r="C29" s="22">
        <f t="shared" si="2"/>
        <v>33.05</v>
      </c>
      <c r="D29" s="22">
        <f t="shared" si="3"/>
        <v>733.25</v>
      </c>
      <c r="E29" s="22">
        <f t="shared" si="4"/>
        <v>549.03</v>
      </c>
      <c r="F29" s="22">
        <f t="shared" si="5"/>
        <v>151.17</v>
      </c>
      <c r="G29" s="10">
        <f t="shared" si="6"/>
        <v>0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4" t="s">
        <v>70</v>
      </c>
      <c r="B30" s="22">
        <f t="shared" si="1"/>
        <v>2069.96</v>
      </c>
      <c r="C30" s="22">
        <f t="shared" si="2"/>
        <v>71.01</v>
      </c>
      <c r="D30" s="22">
        <f t="shared" si="3"/>
        <v>2140.97</v>
      </c>
      <c r="E30" s="22">
        <f t="shared" si="4"/>
        <v>1196.64</v>
      </c>
      <c r="F30" s="22">
        <f t="shared" si="5"/>
        <v>873.32</v>
      </c>
      <c r="G30" s="10">
        <f t="shared" si="6"/>
        <v>0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6" t="s">
        <v>72</v>
      </c>
      <c r="B31" s="10">
        <f t="shared" si="1"/>
        <v>6370.74</v>
      </c>
      <c r="C31" s="10">
        <f t="shared" si="2"/>
        <v>257.6</v>
      </c>
      <c r="D31" s="10">
        <f t="shared" si="3"/>
        <v>6628.34</v>
      </c>
      <c r="E31" s="10">
        <f t="shared" si="4"/>
        <v>4256.24</v>
      </c>
      <c r="F31" s="10">
        <f t="shared" si="5"/>
        <v>2114.5</v>
      </c>
      <c r="G31" s="10">
        <f t="shared" si="6"/>
        <v>0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6" t="s">
        <v>73</v>
      </c>
      <c r="B32" s="10">
        <f t="shared" si="1"/>
        <v>2199.84</v>
      </c>
      <c r="C32" s="10">
        <f t="shared" si="2"/>
        <v>95.54</v>
      </c>
      <c r="D32" s="10">
        <f t="shared" si="3"/>
        <v>2295.38</v>
      </c>
      <c r="E32" s="10">
        <f t="shared" si="4"/>
        <v>1524.32</v>
      </c>
      <c r="F32" s="10">
        <f t="shared" si="5"/>
        <v>675.52</v>
      </c>
      <c r="G32" s="10">
        <f t="shared" si="6"/>
        <v>0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4" t="s">
        <v>81</v>
      </c>
      <c r="B33" s="22">
        <f t="shared" si="1"/>
        <v>1107.07</v>
      </c>
      <c r="C33" s="22">
        <f t="shared" si="2"/>
        <v>0</v>
      </c>
      <c r="D33" s="22">
        <f t="shared" si="3"/>
        <v>1107.07</v>
      </c>
      <c r="E33" s="22">
        <f t="shared" si="4"/>
        <v>989.09</v>
      </c>
      <c r="F33" s="22">
        <f t="shared" si="5"/>
        <v>117.98</v>
      </c>
      <c r="G33" s="10">
        <f t="shared" si="6"/>
        <v>0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4" t="s">
        <v>74</v>
      </c>
      <c r="B34" s="22">
        <f t="shared" si="1"/>
        <v>2250</v>
      </c>
      <c r="C34" s="22">
        <f t="shared" si="2"/>
        <v>0</v>
      </c>
      <c r="D34" s="22">
        <f t="shared" si="3"/>
        <v>2250</v>
      </c>
      <c r="E34" s="22">
        <f t="shared" si="4"/>
        <v>1333.75</v>
      </c>
      <c r="F34" s="22">
        <f t="shared" si="5"/>
        <v>916.25</v>
      </c>
      <c r="G34" s="10">
        <f t="shared" si="6"/>
        <v>0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4" t="s">
        <v>75</v>
      </c>
      <c r="B35" s="22">
        <f t="shared" si="1"/>
        <v>1957.02</v>
      </c>
      <c r="C35" s="22">
        <f t="shared" si="2"/>
        <v>71.79</v>
      </c>
      <c r="D35" s="22">
        <f t="shared" si="3"/>
        <v>2028.81</v>
      </c>
      <c r="E35" s="22">
        <f t="shared" si="4"/>
        <v>1122.54</v>
      </c>
      <c r="F35" s="22">
        <f t="shared" si="5"/>
        <v>834.48</v>
      </c>
      <c r="G35" s="10">
        <f t="shared" si="6"/>
        <v>0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6" t="s">
        <v>76</v>
      </c>
      <c r="B36" s="10">
        <f t="shared" si="1"/>
        <v>625.58</v>
      </c>
      <c r="C36" s="10">
        <f t="shared" si="2"/>
        <v>0</v>
      </c>
      <c r="D36" s="10">
        <f t="shared" si="3"/>
        <v>625.58</v>
      </c>
      <c r="E36" s="10">
        <f t="shared" si="4"/>
        <v>286.76</v>
      </c>
      <c r="F36" s="10">
        <f t="shared" si="5"/>
        <v>338.82</v>
      </c>
      <c r="G36" s="10">
        <f t="shared" si="6"/>
        <v>0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4" t="s">
        <v>77</v>
      </c>
      <c r="B37" s="10">
        <f t="shared" si="1"/>
        <v>1048</v>
      </c>
      <c r="C37" s="10">
        <f t="shared" si="2"/>
        <v>0</v>
      </c>
      <c r="D37" s="10">
        <f t="shared" si="3"/>
        <v>1048</v>
      </c>
      <c r="E37" s="10">
        <f t="shared" si="4"/>
        <v>471.63</v>
      </c>
      <c r="F37" s="10">
        <f t="shared" si="5"/>
        <v>576.37</v>
      </c>
      <c r="G37" s="10">
        <f t="shared" si="6"/>
        <v>0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4" t="s">
        <v>78</v>
      </c>
      <c r="B38" s="10">
        <f t="shared" si="1"/>
        <v>3646.34</v>
      </c>
      <c r="C38" s="10">
        <f t="shared" si="2"/>
        <v>106.08</v>
      </c>
      <c r="D38" s="10">
        <f t="shared" si="3"/>
        <v>3752.42</v>
      </c>
      <c r="E38" s="10">
        <f t="shared" si="4"/>
        <v>2369.24</v>
      </c>
      <c r="F38" s="10">
        <f t="shared" si="5"/>
        <v>1277.1</v>
      </c>
      <c r="G38" s="10">
        <f t="shared" si="6"/>
        <v>0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6" t="s">
        <v>79</v>
      </c>
      <c r="B39" s="10">
        <f t="shared" si="1"/>
        <v>1809.08</v>
      </c>
      <c r="C39" s="10">
        <f t="shared" si="2"/>
        <v>111.92</v>
      </c>
      <c r="D39" s="10">
        <f t="shared" si="3"/>
        <v>1921</v>
      </c>
      <c r="E39" s="10">
        <f t="shared" si="4"/>
        <v>1013.65</v>
      </c>
      <c r="F39" s="10">
        <f t="shared" si="5"/>
        <v>795.43</v>
      </c>
      <c r="G39" s="10">
        <f t="shared" si="6"/>
        <v>0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4" t="s">
        <v>80</v>
      </c>
      <c r="B40" s="10">
        <f t="shared" si="1"/>
        <v>1032.3</v>
      </c>
      <c r="C40" s="10">
        <f t="shared" si="2"/>
        <v>35.95</v>
      </c>
      <c r="D40" s="10">
        <f t="shared" si="3"/>
        <v>1068.25</v>
      </c>
      <c r="E40" s="10">
        <f t="shared" si="4"/>
        <v>649.55</v>
      </c>
      <c r="F40" s="10">
        <f t="shared" si="5"/>
        <v>382.75</v>
      </c>
      <c r="G40" s="10">
        <f t="shared" si="6"/>
        <v>0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4" t="s">
        <v>82</v>
      </c>
      <c r="B41" s="22">
        <f t="shared" si="1"/>
        <v>3002.83</v>
      </c>
      <c r="C41" s="22">
        <f t="shared" si="2"/>
        <v>104.09</v>
      </c>
      <c r="D41" s="22">
        <f t="shared" si="3"/>
        <v>3106.92</v>
      </c>
      <c r="E41" s="22">
        <f t="shared" si="4"/>
        <v>1552.5</v>
      </c>
      <c r="F41" s="22">
        <f t="shared" si="5"/>
        <v>1450.33</v>
      </c>
      <c r="G41" s="10">
        <f t="shared" si="6"/>
        <v>0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4" t="s">
        <v>83</v>
      </c>
      <c r="B42" s="10">
        <f t="shared" si="1"/>
        <v>2821.14</v>
      </c>
      <c r="C42" s="10">
        <f t="shared" si="2"/>
        <v>0</v>
      </c>
      <c r="D42" s="10">
        <f t="shared" si="3"/>
        <v>2821.14</v>
      </c>
      <c r="E42" s="10">
        <f t="shared" si="4"/>
        <v>1864.76</v>
      </c>
      <c r="F42" s="10">
        <f t="shared" si="5"/>
        <v>956.38</v>
      </c>
      <c r="G42" s="10">
        <f t="shared" si="6"/>
        <v>0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6" t="s">
        <v>84</v>
      </c>
      <c r="B43" s="10">
        <f t="shared" si="1"/>
        <v>7189.8</v>
      </c>
      <c r="C43" s="10">
        <f t="shared" si="2"/>
        <v>226.38</v>
      </c>
      <c r="D43" s="10">
        <f t="shared" si="3"/>
        <v>7416.18</v>
      </c>
      <c r="E43" s="10">
        <f t="shared" si="4"/>
        <v>4418.66</v>
      </c>
      <c r="F43" s="10">
        <f t="shared" si="5"/>
        <v>2771.14</v>
      </c>
      <c r="G43" s="10">
        <f t="shared" si="6"/>
        <v>0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4" t="s">
        <v>85</v>
      </c>
      <c r="B44" s="10">
        <f t="shared" si="1"/>
        <v>1409.51</v>
      </c>
      <c r="C44" s="10">
        <f t="shared" si="2"/>
        <v>0</v>
      </c>
      <c r="D44" s="10">
        <f t="shared" si="3"/>
        <v>1409.51</v>
      </c>
      <c r="E44" s="10">
        <f t="shared" si="4"/>
        <v>1107.25</v>
      </c>
      <c r="F44" s="10">
        <f t="shared" si="5"/>
        <v>302.26</v>
      </c>
      <c r="G44" s="10">
        <f t="shared" si="6"/>
        <v>0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4" t="s">
        <v>86</v>
      </c>
      <c r="B45" s="22">
        <f t="shared" si="1"/>
        <v>1964.85</v>
      </c>
      <c r="C45" s="22">
        <f t="shared" si="2"/>
        <v>64.57</v>
      </c>
      <c r="D45" s="22">
        <f t="shared" si="3"/>
        <v>2029.42</v>
      </c>
      <c r="E45" s="22">
        <f t="shared" si="4"/>
        <v>1298.09</v>
      </c>
      <c r="F45" s="22">
        <f t="shared" si="5"/>
        <v>666.76</v>
      </c>
      <c r="G45" s="10">
        <f t="shared" si="6"/>
        <v>0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26" t="s">
        <v>87</v>
      </c>
      <c r="B46" s="10">
        <f t="shared" si="1"/>
        <v>2531.49</v>
      </c>
      <c r="C46" s="10">
        <f t="shared" si="2"/>
        <v>82.08</v>
      </c>
      <c r="D46" s="10">
        <f t="shared" si="3"/>
        <v>2613.57</v>
      </c>
      <c r="E46" s="10">
        <f t="shared" si="4"/>
        <v>1929.71</v>
      </c>
      <c r="F46" s="10">
        <f t="shared" si="5"/>
        <v>601.78</v>
      </c>
      <c r="G46" s="10">
        <f t="shared" si="6"/>
        <v>0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6" t="s">
        <v>88</v>
      </c>
      <c r="B47" s="10">
        <f t="shared" si="1"/>
        <v>7409.18</v>
      </c>
      <c r="C47" s="10">
        <f t="shared" si="2"/>
        <v>237.89</v>
      </c>
      <c r="D47" s="10">
        <f t="shared" si="3"/>
        <v>7647.07</v>
      </c>
      <c r="E47" s="10">
        <f t="shared" si="4"/>
        <v>4833.33</v>
      </c>
      <c r="F47" s="10">
        <f t="shared" si="5"/>
        <v>2575.85</v>
      </c>
      <c r="G47" s="10">
        <f t="shared" si="6"/>
        <v>3704.59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4" t="s">
        <v>89</v>
      </c>
      <c r="B48" s="10">
        <f t="shared" si="1"/>
        <v>7744.13</v>
      </c>
      <c r="C48" s="10">
        <f t="shared" si="2"/>
        <v>142.67</v>
      </c>
      <c r="D48" s="10">
        <f t="shared" si="3"/>
        <v>7886.8</v>
      </c>
      <c r="E48" s="10">
        <f t="shared" si="4"/>
        <v>3673.64</v>
      </c>
      <c r="F48" s="10">
        <f t="shared" si="5"/>
        <v>4070.49</v>
      </c>
      <c r="G48" s="10">
        <f t="shared" si="6"/>
        <v>0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4" t="s">
        <v>90</v>
      </c>
      <c r="B49" s="22">
        <f t="shared" si="1"/>
        <v>3685.01</v>
      </c>
      <c r="C49" s="22">
        <f t="shared" si="2"/>
        <v>0</v>
      </c>
      <c r="D49" s="22">
        <f t="shared" si="3"/>
        <v>3685.01</v>
      </c>
      <c r="E49" s="22">
        <f t="shared" si="4"/>
        <v>1963.1216</v>
      </c>
      <c r="F49" s="22">
        <f t="shared" si="5"/>
        <v>1721.8884</v>
      </c>
      <c r="G49" s="10">
        <f t="shared" si="6"/>
        <v>0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6" t="s">
        <v>91</v>
      </c>
      <c r="B50" s="10">
        <f t="shared" si="1"/>
        <v>12454.49</v>
      </c>
      <c r="C50" s="10">
        <f t="shared" si="2"/>
        <v>166.65</v>
      </c>
      <c r="D50" s="10">
        <f t="shared" si="3"/>
        <v>12621.14</v>
      </c>
      <c r="E50" s="10">
        <f t="shared" si="4"/>
        <v>10126.37</v>
      </c>
      <c r="F50" s="10">
        <f t="shared" si="5"/>
        <v>2328.12</v>
      </c>
      <c r="G50" s="10">
        <f t="shared" si="6"/>
        <v>0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6" t="s">
        <v>92</v>
      </c>
      <c r="B51" s="10">
        <f t="shared" si="1"/>
        <v>305</v>
      </c>
      <c r="C51" s="10">
        <f t="shared" si="2"/>
        <v>35.22</v>
      </c>
      <c r="D51" s="10">
        <f t="shared" si="3"/>
        <v>340.22</v>
      </c>
      <c r="E51" s="10">
        <f t="shared" si="4"/>
        <v>290</v>
      </c>
      <c r="F51" s="10">
        <f t="shared" si="5"/>
        <v>15</v>
      </c>
      <c r="G51" s="10">
        <f t="shared" si="6"/>
        <v>0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4" t="s">
        <v>93</v>
      </c>
      <c r="B52" s="22">
        <f t="shared" si="1"/>
        <v>1655.94</v>
      </c>
      <c r="C52" s="22">
        <f t="shared" si="2"/>
        <v>60.75</v>
      </c>
      <c r="D52" s="22">
        <f t="shared" si="3"/>
        <v>1716.69</v>
      </c>
      <c r="E52" s="22">
        <f t="shared" si="4"/>
        <v>923.86</v>
      </c>
      <c r="F52" s="22">
        <f t="shared" si="5"/>
        <v>732.08</v>
      </c>
      <c r="G52" s="10">
        <f t="shared" si="6"/>
        <v>0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4" t="s">
        <v>94</v>
      </c>
      <c r="B53" s="22">
        <f t="shared" si="1"/>
        <v>2275.61</v>
      </c>
      <c r="C53" s="22">
        <f t="shared" si="2"/>
        <v>136.54</v>
      </c>
      <c r="D53" s="22">
        <f t="shared" si="3"/>
        <v>2412.15</v>
      </c>
      <c r="E53" s="22">
        <f t="shared" si="4"/>
        <v>1039</v>
      </c>
      <c r="F53" s="22">
        <f t="shared" si="5"/>
        <v>1236.61</v>
      </c>
      <c r="G53" s="10">
        <f t="shared" si="6"/>
        <v>0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4" t="s">
        <v>95</v>
      </c>
      <c r="B54" s="10">
        <f t="shared" si="1"/>
        <v>9637.44</v>
      </c>
      <c r="C54" s="10">
        <f t="shared" si="2"/>
        <v>180.69</v>
      </c>
      <c r="D54" s="10">
        <f t="shared" si="3"/>
        <v>9818.13</v>
      </c>
      <c r="E54" s="10">
        <f t="shared" si="4"/>
        <v>6538.2</v>
      </c>
      <c r="F54" s="10">
        <f t="shared" si="5"/>
        <v>3099.24</v>
      </c>
      <c r="G54" s="10">
        <f t="shared" si="6"/>
        <v>0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4" t="s">
        <v>96</v>
      </c>
      <c r="B55" s="10">
        <f t="shared" si="1"/>
        <v>3891.31</v>
      </c>
      <c r="C55" s="10">
        <f t="shared" si="2"/>
        <v>148.31</v>
      </c>
      <c r="D55" s="10">
        <f t="shared" si="3"/>
        <v>4039.62</v>
      </c>
      <c r="E55" s="10">
        <f t="shared" si="4"/>
        <v>2272.68</v>
      </c>
      <c r="F55" s="10">
        <f t="shared" si="5"/>
        <v>1618.63</v>
      </c>
      <c r="G55" s="10">
        <f t="shared" si="6"/>
        <v>0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4" t="s">
        <v>97</v>
      </c>
      <c r="B56" s="22">
        <f t="shared" si="1"/>
        <v>1664.28</v>
      </c>
      <c r="C56" s="22">
        <f t="shared" si="2"/>
        <v>53.65</v>
      </c>
      <c r="D56" s="22">
        <f t="shared" si="3"/>
        <v>1717.93</v>
      </c>
      <c r="E56" s="22">
        <f t="shared" si="4"/>
        <v>1023.96</v>
      </c>
      <c r="F56" s="22">
        <f t="shared" si="5"/>
        <v>640.32</v>
      </c>
      <c r="G56" s="10">
        <f t="shared" si="6"/>
        <v>0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4" t="s">
        <v>98</v>
      </c>
      <c r="B57" s="22">
        <f t="shared" si="1"/>
        <v>3261.24</v>
      </c>
      <c r="C57" s="22">
        <f t="shared" si="2"/>
        <v>109.17</v>
      </c>
      <c r="D57" s="22">
        <f t="shared" si="3"/>
        <v>3370.41</v>
      </c>
      <c r="E57" s="22">
        <f t="shared" si="4"/>
        <v>2130.35</v>
      </c>
      <c r="F57" s="22">
        <f t="shared" si="5"/>
        <v>1130.89</v>
      </c>
      <c r="G57" s="10">
        <f t="shared" si="6"/>
        <v>0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4" t="s">
        <v>99</v>
      </c>
      <c r="B58" s="10">
        <f t="shared" si="1"/>
        <v>3293.08</v>
      </c>
      <c r="C58" s="10">
        <f t="shared" si="2"/>
        <v>93.27</v>
      </c>
      <c r="D58" s="10">
        <f t="shared" si="3"/>
        <v>3386.35</v>
      </c>
      <c r="E58" s="10">
        <f t="shared" si="4"/>
        <v>2010.5346</v>
      </c>
      <c r="F58" s="10">
        <f t="shared" si="5"/>
        <v>1282.5454</v>
      </c>
      <c r="G58" s="10">
        <f t="shared" si="6"/>
        <v>0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4" t="s">
        <v>100</v>
      </c>
      <c r="B59" s="22">
        <f t="shared" si="1"/>
        <v>13417.99</v>
      </c>
      <c r="C59" s="22">
        <f t="shared" si="2"/>
        <v>742.08</v>
      </c>
      <c r="D59" s="22">
        <f t="shared" si="3"/>
        <v>14160.07</v>
      </c>
      <c r="E59" s="22">
        <f t="shared" si="4"/>
        <v>9341.33</v>
      </c>
      <c r="F59" s="22">
        <f t="shared" si="5"/>
        <v>4076.66</v>
      </c>
      <c r="G59" s="10">
        <f t="shared" si="6"/>
        <v>0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6" t="s">
        <v>101</v>
      </c>
      <c r="B60" s="10">
        <f t="shared" si="1"/>
        <v>4537.5</v>
      </c>
      <c r="C60" s="10">
        <f t="shared" si="2"/>
        <v>0</v>
      </c>
      <c r="D60" s="10">
        <f t="shared" si="3"/>
        <v>4537.5</v>
      </c>
      <c r="E60" s="10">
        <f t="shared" si="4"/>
        <v>4508.94</v>
      </c>
      <c r="F60" s="10">
        <f t="shared" si="5"/>
        <v>28.56</v>
      </c>
      <c r="G60" s="10">
        <f t="shared" si="6"/>
        <v>0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4" t="s">
        <v>102</v>
      </c>
      <c r="B61" s="10">
        <f t="shared" si="1"/>
        <v>836.39</v>
      </c>
      <c r="C61" s="10">
        <f t="shared" si="2"/>
        <v>15.49</v>
      </c>
      <c r="D61" s="10">
        <f t="shared" si="3"/>
        <v>851.88</v>
      </c>
      <c r="E61" s="10">
        <f t="shared" si="4"/>
        <v>394.57</v>
      </c>
      <c r="F61" s="10">
        <f t="shared" si="5"/>
        <v>441.82</v>
      </c>
      <c r="G61" s="10">
        <f t="shared" si="6"/>
        <v>0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6" t="s">
        <v>103</v>
      </c>
      <c r="B62" s="10">
        <f t="shared" si="1"/>
        <v>6414.12</v>
      </c>
      <c r="C62" s="10">
        <f t="shared" si="2"/>
        <v>197.06</v>
      </c>
      <c r="D62" s="10">
        <f t="shared" si="3"/>
        <v>6611.18</v>
      </c>
      <c r="E62" s="10">
        <f t="shared" si="4"/>
        <v>3593.36</v>
      </c>
      <c r="F62" s="10">
        <f t="shared" si="5"/>
        <v>2820.76</v>
      </c>
      <c r="G62" s="10">
        <f t="shared" si="6"/>
        <v>0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4" t="s">
        <v>104</v>
      </c>
      <c r="B63" s="10">
        <f t="shared" si="1"/>
        <v>1480.32</v>
      </c>
      <c r="C63" s="10">
        <f t="shared" si="2"/>
        <v>60.02</v>
      </c>
      <c r="D63" s="10">
        <f t="shared" si="3"/>
        <v>1540.34</v>
      </c>
      <c r="E63" s="10">
        <f t="shared" si="4"/>
        <v>961.42</v>
      </c>
      <c r="F63" s="10">
        <f t="shared" si="5"/>
        <v>518.9</v>
      </c>
      <c r="G63" s="10">
        <f t="shared" si="6"/>
        <v>0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4" t="s">
        <v>105</v>
      </c>
      <c r="B64" s="10">
        <f t="shared" si="1"/>
        <v>1843.07</v>
      </c>
      <c r="C64" s="10">
        <f t="shared" si="2"/>
        <v>62.49</v>
      </c>
      <c r="D64" s="10">
        <f t="shared" si="3"/>
        <v>1905.56</v>
      </c>
      <c r="E64" s="10">
        <f t="shared" si="4"/>
        <v>1008.51</v>
      </c>
      <c r="F64" s="10">
        <f t="shared" si="5"/>
        <v>834.56</v>
      </c>
      <c r="G64" s="10">
        <f t="shared" si="6"/>
        <v>0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4" t="s">
        <v>106</v>
      </c>
      <c r="B65" s="10">
        <f t="shared" si="1"/>
        <v>4816.56</v>
      </c>
      <c r="C65" s="10">
        <f t="shared" si="2"/>
        <v>288.99</v>
      </c>
      <c r="D65" s="10">
        <f t="shared" si="3"/>
        <v>5105.55</v>
      </c>
      <c r="E65" s="10">
        <f t="shared" si="4"/>
        <v>2468.98</v>
      </c>
      <c r="F65" s="10">
        <f t="shared" si="5"/>
        <v>2347.58</v>
      </c>
      <c r="G65" s="10">
        <f t="shared" si="6"/>
        <v>0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4" t="s">
        <v>124</v>
      </c>
      <c r="B66" s="22">
        <f t="shared" si="1"/>
        <v>35341.74</v>
      </c>
      <c r="C66" s="22">
        <f t="shared" si="2"/>
        <v>183.6</v>
      </c>
      <c r="D66" s="22">
        <f t="shared" si="3"/>
        <v>35525.34</v>
      </c>
      <c r="E66" s="22">
        <f t="shared" si="4"/>
        <v>22800.88</v>
      </c>
      <c r="F66" s="22">
        <f t="shared" si="5"/>
        <v>12540.86</v>
      </c>
      <c r="G66" s="10">
        <f t="shared" si="6"/>
        <v>0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26" t="s">
        <v>108</v>
      </c>
      <c r="B67" s="10">
        <f t="shared" si="1"/>
        <v>18670.68</v>
      </c>
      <c r="C67" s="10">
        <f t="shared" si="2"/>
        <v>801.28</v>
      </c>
      <c r="D67" s="10">
        <f t="shared" si="3"/>
        <v>19471.96</v>
      </c>
      <c r="E67" s="10">
        <f t="shared" si="4"/>
        <v>16745.77</v>
      </c>
      <c r="F67" s="10">
        <f t="shared" si="5"/>
        <v>1924.91</v>
      </c>
      <c r="G67" s="10">
        <f t="shared" si="6"/>
        <v>0</v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4" t="s">
        <v>110</v>
      </c>
      <c r="B68" s="22">
        <f t="shared" si="1"/>
        <v>1516.65</v>
      </c>
      <c r="C68" s="22">
        <f t="shared" si="2"/>
        <v>0</v>
      </c>
      <c r="D68" s="22">
        <f t="shared" si="3"/>
        <v>1516.65</v>
      </c>
      <c r="E68" s="22">
        <f t="shared" si="4"/>
        <v>716.35</v>
      </c>
      <c r="F68" s="22">
        <f t="shared" si="5"/>
        <v>800.3</v>
      </c>
      <c r="G68" s="10">
        <f t="shared" si="6"/>
        <v>0</v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26" t="s">
        <v>111</v>
      </c>
      <c r="B69" s="10">
        <f t="shared" si="1"/>
        <v>1988.71</v>
      </c>
      <c r="C69" s="10">
        <f t="shared" si="2"/>
        <v>18.25</v>
      </c>
      <c r="D69" s="10">
        <f t="shared" si="3"/>
        <v>2006.96</v>
      </c>
      <c r="E69" s="10">
        <f t="shared" si="4"/>
        <v>1653.4</v>
      </c>
      <c r="F69" s="10">
        <f t="shared" si="5"/>
        <v>335.31</v>
      </c>
      <c r="G69" s="10">
        <f t="shared" si="6"/>
        <v>0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4" t="s">
        <v>112</v>
      </c>
      <c r="B70" s="10">
        <f t="shared" si="1"/>
        <v>4192.92</v>
      </c>
      <c r="C70" s="10">
        <f t="shared" si="2"/>
        <v>228.84</v>
      </c>
      <c r="D70" s="10">
        <f t="shared" si="3"/>
        <v>4421.76</v>
      </c>
      <c r="E70" s="10">
        <f t="shared" si="4"/>
        <v>2158.57</v>
      </c>
      <c r="F70" s="10">
        <f t="shared" si="5"/>
        <v>2034.35</v>
      </c>
      <c r="G70" s="10">
        <f t="shared" si="6"/>
        <v>0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4" t="s">
        <v>114</v>
      </c>
      <c r="B71" s="10">
        <f t="shared" si="1"/>
        <v>1031.31</v>
      </c>
      <c r="C71" s="10">
        <f t="shared" si="2"/>
        <v>22.47</v>
      </c>
      <c r="D71" s="10">
        <f t="shared" si="3"/>
        <v>1053.78</v>
      </c>
      <c r="E71" s="10">
        <f t="shared" si="4"/>
        <v>569.88</v>
      </c>
      <c r="F71" s="10">
        <f t="shared" si="5"/>
        <v>461.43</v>
      </c>
      <c r="G71" s="10">
        <f t="shared" si="6"/>
        <v>0</v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26" t="s">
        <v>115</v>
      </c>
      <c r="B72" s="10">
        <f t="shared" si="1"/>
        <v>2000</v>
      </c>
      <c r="C72" s="10">
        <f t="shared" si="2"/>
        <v>0</v>
      </c>
      <c r="D72" s="10">
        <f t="shared" si="3"/>
        <v>2000</v>
      </c>
      <c r="E72" s="10">
        <f t="shared" si="4"/>
        <v>2024</v>
      </c>
      <c r="F72" s="10">
        <f t="shared" si="5"/>
        <v>-24</v>
      </c>
      <c r="G72" s="10">
        <f t="shared" si="6"/>
        <v>0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4" t="s">
        <v>125</v>
      </c>
      <c r="B73" s="22">
        <f t="shared" si="1"/>
        <v>11259.73</v>
      </c>
      <c r="C73" s="22">
        <f t="shared" si="2"/>
        <v>0</v>
      </c>
      <c r="D73" s="22">
        <f t="shared" si="3"/>
        <v>11259.73</v>
      </c>
      <c r="E73" s="22">
        <f t="shared" si="4"/>
        <v>6426.29</v>
      </c>
      <c r="F73" s="22">
        <f t="shared" si="5"/>
        <v>4833.44</v>
      </c>
      <c r="G73" s="10">
        <f t="shared" si="6"/>
        <v>0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26" t="s">
        <v>116</v>
      </c>
      <c r="B74" s="10">
        <f t="shared" si="1"/>
        <v>2779.66</v>
      </c>
      <c r="C74" s="10">
        <f t="shared" si="2"/>
        <v>65.48</v>
      </c>
      <c r="D74" s="10">
        <f t="shared" si="3"/>
        <v>2845.14</v>
      </c>
      <c r="E74" s="10">
        <f t="shared" si="4"/>
        <v>1722.11</v>
      </c>
      <c r="F74" s="10">
        <f t="shared" si="5"/>
        <v>1057.55</v>
      </c>
      <c r="G74" s="10">
        <f t="shared" si="6"/>
        <v>0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26" t="s">
        <v>117</v>
      </c>
      <c r="B75" s="10">
        <f t="shared" si="1"/>
        <v>2900</v>
      </c>
      <c r="C75" s="10">
        <f t="shared" si="2"/>
        <v>0</v>
      </c>
      <c r="D75" s="10">
        <f t="shared" si="3"/>
        <v>2900</v>
      </c>
      <c r="E75" s="10">
        <f t="shared" si="4"/>
        <v>2349.61</v>
      </c>
      <c r="F75" s="10">
        <f t="shared" si="5"/>
        <v>550.39</v>
      </c>
      <c r="G75" s="10">
        <f t="shared" si="6"/>
        <v>0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4" t="s">
        <v>118</v>
      </c>
      <c r="B76" s="22">
        <f t="shared" si="1"/>
        <v>423.88</v>
      </c>
      <c r="C76" s="22">
        <f t="shared" si="2"/>
        <v>5.77</v>
      </c>
      <c r="D76" s="22">
        <f t="shared" si="3"/>
        <v>429.65</v>
      </c>
      <c r="E76" s="22">
        <f t="shared" si="4"/>
        <v>352.92</v>
      </c>
      <c r="F76" s="22">
        <f t="shared" si="5"/>
        <v>70.96</v>
      </c>
      <c r="G76" s="10">
        <f t="shared" si="6"/>
        <v>0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26" t="s">
        <v>119</v>
      </c>
      <c r="B77" s="10">
        <f t="shared" si="1"/>
        <v>2515.89</v>
      </c>
      <c r="C77" s="10">
        <f t="shared" si="2"/>
        <v>79.49</v>
      </c>
      <c r="D77" s="10">
        <f t="shared" si="3"/>
        <v>2595.38</v>
      </c>
      <c r="E77" s="10">
        <f t="shared" si="4"/>
        <v>1855.17</v>
      </c>
      <c r="F77" s="10">
        <f t="shared" si="5"/>
        <v>660.72</v>
      </c>
      <c r="G77" s="10">
        <f t="shared" si="6"/>
        <v>0</v>
      </c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26" t="s">
        <v>120</v>
      </c>
      <c r="B78" s="10">
        <f t="shared" si="1"/>
        <v>2172.2</v>
      </c>
      <c r="C78" s="10">
        <f t="shared" si="2"/>
        <v>0</v>
      </c>
      <c r="D78" s="10">
        <f t="shared" si="3"/>
        <v>2172.2</v>
      </c>
      <c r="E78" s="10">
        <f t="shared" si="4"/>
        <v>960.33</v>
      </c>
      <c r="F78" s="10">
        <f t="shared" si="5"/>
        <v>1211.87</v>
      </c>
      <c r="G78" s="10">
        <f t="shared" si="6"/>
        <v>0</v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26" t="s">
        <v>121</v>
      </c>
      <c r="B79" s="10">
        <f t="shared" si="1"/>
        <v>145.15</v>
      </c>
      <c r="C79" s="10">
        <f t="shared" si="2"/>
        <v>0</v>
      </c>
      <c r="D79" s="10">
        <f t="shared" si="3"/>
        <v>145.15</v>
      </c>
      <c r="E79" s="10">
        <f t="shared" si="4"/>
        <v>130.58</v>
      </c>
      <c r="F79" s="10">
        <f t="shared" si="5"/>
        <v>14.57</v>
      </c>
      <c r="G79" s="10">
        <f t="shared" si="6"/>
        <v>0</v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26" t="s">
        <v>122</v>
      </c>
      <c r="B80" s="10">
        <f t="shared" si="1"/>
        <v>123.5</v>
      </c>
      <c r="C80" s="10">
        <f t="shared" si="2"/>
        <v>0</v>
      </c>
      <c r="D80" s="10">
        <f t="shared" si="3"/>
        <v>123.5</v>
      </c>
      <c r="E80" s="10">
        <f t="shared" si="4"/>
        <v>88</v>
      </c>
      <c r="F80" s="10">
        <f t="shared" si="5"/>
        <v>35.5</v>
      </c>
      <c r="G80" s="10">
        <f t="shared" si="6"/>
        <v>0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26" t="s">
        <v>123</v>
      </c>
      <c r="B81" s="10">
        <f t="shared" si="1"/>
        <v>397.83</v>
      </c>
      <c r="C81" s="10">
        <f t="shared" si="2"/>
        <v>0</v>
      </c>
      <c r="D81" s="10">
        <f t="shared" si="3"/>
        <v>397.83</v>
      </c>
      <c r="E81" s="10">
        <f t="shared" si="4"/>
        <v>397.81</v>
      </c>
      <c r="F81" s="10">
        <f t="shared" si="5"/>
        <v>0.02</v>
      </c>
      <c r="G81" s="10">
        <f t="shared" si="6"/>
        <v>0</v>
      </c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28.29"/>
    <col customWidth="1" min="5" max="5" width="24.57"/>
  </cols>
  <sheetData>
    <row r="1">
      <c r="A1" s="37" t="s">
        <v>126</v>
      </c>
      <c r="B1" s="38" t="s">
        <v>57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43417.0</v>
      </c>
      <c r="C2" s="36" t="s">
        <v>130</v>
      </c>
      <c r="D2" s="42">
        <v>4775.17</v>
      </c>
      <c r="E2" s="4"/>
      <c r="F2" s="10"/>
      <c r="G2" s="4"/>
      <c r="H2" s="4"/>
    </row>
    <row r="3">
      <c r="A3" s="45" t="s">
        <v>131</v>
      </c>
      <c r="B3" s="41">
        <v>43501.0</v>
      </c>
      <c r="C3" s="36" t="s">
        <v>132</v>
      </c>
      <c r="D3" s="46">
        <v>0.0</v>
      </c>
      <c r="E3" s="4" t="s">
        <v>201</v>
      </c>
      <c r="F3" s="65">
        <v>1636.08</v>
      </c>
      <c r="G3" s="45" t="s">
        <v>216</v>
      </c>
      <c r="H3" s="4"/>
    </row>
    <row r="4">
      <c r="A4" s="4" t="s">
        <v>135</v>
      </c>
      <c r="B4" s="26" t="s">
        <v>260</v>
      </c>
      <c r="C4" s="36" t="s">
        <v>137</v>
      </c>
      <c r="D4" s="46">
        <v>0.0</v>
      </c>
      <c r="E4" s="26" t="s">
        <v>261</v>
      </c>
      <c r="F4" s="32">
        <v>430.5</v>
      </c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30</v>
      </c>
      <c r="B7" s="33">
        <v>2708.59</v>
      </c>
      <c r="C7" s="36" t="s">
        <v>142</v>
      </c>
      <c r="D7" s="42">
        <v>7218.16</v>
      </c>
      <c r="E7" s="4"/>
      <c r="F7" s="10"/>
      <c r="G7" s="4"/>
      <c r="H7" s="4"/>
    </row>
    <row r="8">
      <c r="A8" s="26"/>
      <c r="B8" s="32"/>
      <c r="C8" s="36" t="s">
        <v>144</v>
      </c>
      <c r="D8" s="46">
        <v>0.0</v>
      </c>
      <c r="E8" s="36" t="s">
        <v>220</v>
      </c>
      <c r="F8" s="46">
        <f>sum(F3:F7)</f>
        <v>2066.58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1954.392</v>
      </c>
      <c r="E12" s="127"/>
      <c r="F12" s="128"/>
      <c r="G12" s="129"/>
      <c r="H12" s="130"/>
    </row>
    <row r="13">
      <c r="A13" s="4" t="s">
        <v>156</v>
      </c>
      <c r="B13" s="62">
        <f>sum(B7:B10)</f>
        <v>2708.59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2066.58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4775.17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7218.16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179.62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7397.78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2442.99</v>
      </c>
      <c r="C19" s="26" t="s">
        <v>245</v>
      </c>
      <c r="D19" s="10">
        <f>sum(B19*0.2)</f>
        <v>488.598</v>
      </c>
      <c r="E19" s="136" t="s">
        <v>246</v>
      </c>
      <c r="F19" s="137">
        <f>sum(B19-D19)</f>
        <v>1954.392</v>
      </c>
      <c r="G19" s="138"/>
      <c r="H19" s="139"/>
    </row>
    <row r="20">
      <c r="A20" s="26" t="s">
        <v>248</v>
      </c>
      <c r="B20" s="63">
        <f>sum(B15*1.57)</f>
        <v>7497.0169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31.29"/>
    <col customWidth="1" min="4" max="4" width="13.29"/>
    <col customWidth="1" min="5" max="5" width="29.0"/>
  </cols>
  <sheetData>
    <row r="1">
      <c r="A1" s="14" t="s">
        <v>126</v>
      </c>
      <c r="B1" s="14" t="s">
        <v>60</v>
      </c>
      <c r="E1" s="14" t="s">
        <v>262</v>
      </c>
      <c r="F1" s="142">
        <v>1264.76</v>
      </c>
    </row>
    <row r="2">
      <c r="A2" s="14" t="s">
        <v>129</v>
      </c>
      <c r="B2" s="86">
        <v>43424.0</v>
      </c>
      <c r="C2" s="87" t="s">
        <v>130</v>
      </c>
      <c r="D2" s="5">
        <v>6249.9</v>
      </c>
      <c r="F2" s="30"/>
    </row>
    <row r="3">
      <c r="A3" s="14" t="s">
        <v>131</v>
      </c>
      <c r="B3" s="86">
        <v>43490.0</v>
      </c>
      <c r="C3" s="87" t="s">
        <v>132</v>
      </c>
      <c r="D3" s="5">
        <v>0.0</v>
      </c>
      <c r="E3" s="14" t="s">
        <v>263</v>
      </c>
      <c r="F3" s="85">
        <v>17.72</v>
      </c>
    </row>
    <row r="4">
      <c r="A4" s="14" t="s">
        <v>135</v>
      </c>
      <c r="B4" s="14" t="s">
        <v>264</v>
      </c>
      <c r="C4" s="87" t="s">
        <v>137</v>
      </c>
      <c r="D4" s="5">
        <v>0.0</v>
      </c>
      <c r="E4" s="14" t="s">
        <v>263</v>
      </c>
      <c r="F4" s="85">
        <v>52.92</v>
      </c>
    </row>
    <row r="5">
      <c r="C5" s="7" t="s">
        <v>139</v>
      </c>
      <c r="D5" s="5">
        <v>0.0</v>
      </c>
      <c r="E5" s="7" t="s">
        <v>265</v>
      </c>
      <c r="F5" s="143">
        <f>sum(F3:F4)</f>
        <v>70.64</v>
      </c>
    </row>
    <row r="6">
      <c r="A6" s="14" t="s">
        <v>140</v>
      </c>
    </row>
    <row r="7">
      <c r="A7" s="14" t="s">
        <v>210</v>
      </c>
      <c r="B7" s="142">
        <v>150.0</v>
      </c>
      <c r="C7" s="7" t="s">
        <v>142</v>
      </c>
      <c r="D7" s="5">
        <v>6217.16</v>
      </c>
      <c r="E7" s="9"/>
    </row>
    <row r="8">
      <c r="A8" s="14" t="s">
        <v>31</v>
      </c>
      <c r="B8" s="91">
        <v>4764.5</v>
      </c>
      <c r="C8" s="7" t="s">
        <v>144</v>
      </c>
      <c r="D8" s="5">
        <v>0.0</v>
      </c>
    </row>
    <row r="9">
      <c r="B9" s="30"/>
      <c r="C9" s="7" t="s">
        <v>147</v>
      </c>
      <c r="D9" s="5">
        <v>0.0</v>
      </c>
    </row>
    <row r="10">
      <c r="B10" s="30"/>
      <c r="C10" s="7" t="s">
        <v>150</v>
      </c>
      <c r="D10" s="5">
        <v>0.0</v>
      </c>
    </row>
    <row r="11">
      <c r="E11" s="9"/>
    </row>
    <row r="12">
      <c r="C12" s="7" t="s">
        <v>153</v>
      </c>
      <c r="D12" s="88">
        <f t="shared" ref="D12:D15" si="1">sum(D7-D2)</f>
        <v>-32.74</v>
      </c>
      <c r="E12" s="85"/>
    </row>
    <row r="13">
      <c r="A13" s="14" t="s">
        <v>156</v>
      </c>
      <c r="B13" s="93">
        <f>sum(B7:B10)</f>
        <v>4914.5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sum(F1,F5)</f>
        <v>1335.4</v>
      </c>
      <c r="C14" s="7" t="s">
        <v>160</v>
      </c>
      <c r="D14" s="5">
        <f t="shared" si="1"/>
        <v>0</v>
      </c>
      <c r="E14" s="85"/>
    </row>
    <row r="15">
      <c r="A15" s="7" t="s">
        <v>161</v>
      </c>
      <c r="B15" s="90">
        <f>sum(B13:B14)</f>
        <v>6249.9</v>
      </c>
      <c r="C15" s="7" t="s">
        <v>162</v>
      </c>
      <c r="D15" s="5">
        <f t="shared" si="1"/>
        <v>0</v>
      </c>
      <c r="E15" s="85"/>
    </row>
    <row r="16">
      <c r="A16" s="14" t="s">
        <v>164</v>
      </c>
      <c r="B16" s="95">
        <v>6217.16</v>
      </c>
      <c r="E16" s="85"/>
    </row>
    <row r="17">
      <c r="A17" s="14" t="s">
        <v>166</v>
      </c>
      <c r="B17" s="95">
        <v>0.0</v>
      </c>
      <c r="D17" s="7"/>
      <c r="E17" s="88"/>
    </row>
    <row r="18">
      <c r="A18" s="14" t="s">
        <v>168</v>
      </c>
      <c r="B18" s="99">
        <f>sum(B16+B17)</f>
        <v>6217.16</v>
      </c>
      <c r="E18" s="9"/>
    </row>
    <row r="19">
      <c r="A19" s="14" t="s">
        <v>169</v>
      </c>
      <c r="B19" s="90">
        <f>sum(B16-B15)</f>
        <v>-32.74</v>
      </c>
    </row>
    <row r="20">
      <c r="A20" s="14" t="s">
        <v>225</v>
      </c>
      <c r="B20" s="103">
        <f>sum(B15*1.45)</f>
        <v>9062.355</v>
      </c>
    </row>
    <row r="21">
      <c r="A21" s="14" t="s">
        <v>173</v>
      </c>
      <c r="B21" s="30">
        <v>0.0</v>
      </c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57"/>
    <col customWidth="1" min="3" max="3" width="28.57"/>
    <col customWidth="1" min="5" max="5" width="25.29"/>
    <col customWidth="1" min="7" max="7" width="27.0"/>
  </cols>
  <sheetData>
    <row r="1">
      <c r="A1" s="94" t="s">
        <v>126</v>
      </c>
      <c r="B1" s="96" t="s">
        <v>61</v>
      </c>
      <c r="C1" s="97"/>
      <c r="D1" s="144"/>
      <c r="E1" s="102" t="s">
        <v>127</v>
      </c>
      <c r="F1" s="98"/>
      <c r="G1" s="102" t="s">
        <v>128</v>
      </c>
      <c r="H1" s="98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45">
        <v>43425.0</v>
      </c>
      <c r="C2" s="105" t="s">
        <v>130</v>
      </c>
      <c r="D2" s="106">
        <v>2675.52</v>
      </c>
      <c r="E2" s="97"/>
      <c r="F2" s="98"/>
      <c r="G2" s="97"/>
      <c r="H2" s="98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97" t="s">
        <v>131</v>
      </c>
      <c r="B3" s="145">
        <v>43537.0</v>
      </c>
      <c r="C3" s="105" t="s">
        <v>132</v>
      </c>
      <c r="D3" s="108">
        <v>0.0</v>
      </c>
      <c r="E3" s="109" t="s">
        <v>201</v>
      </c>
      <c r="F3" s="110">
        <v>265.88</v>
      </c>
      <c r="G3" s="97" t="s">
        <v>216</v>
      </c>
      <c r="H3" s="114">
        <v>0.0</v>
      </c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266</v>
      </c>
      <c r="C4" s="105" t="s">
        <v>137</v>
      </c>
      <c r="D4" s="108">
        <v>0.0</v>
      </c>
      <c r="E4" s="109" t="s">
        <v>201</v>
      </c>
      <c r="F4" s="111">
        <v>164.36</v>
      </c>
      <c r="G4" s="97"/>
      <c r="H4" s="98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87" t="s">
        <v>139</v>
      </c>
      <c r="D5" s="146">
        <v>0.0</v>
      </c>
      <c r="E5" s="109" t="s">
        <v>267</v>
      </c>
      <c r="F5" s="111">
        <v>128.27</v>
      </c>
      <c r="G5" s="97"/>
      <c r="H5" s="98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D6" s="88"/>
      <c r="E6" s="109" t="s">
        <v>201</v>
      </c>
      <c r="F6" s="111">
        <v>390.01</v>
      </c>
      <c r="G6" s="97"/>
      <c r="H6" s="98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</v>
      </c>
      <c r="B7" s="112">
        <v>1727.0</v>
      </c>
      <c r="C7" s="105" t="s">
        <v>142</v>
      </c>
      <c r="D7" s="106">
        <v>4689.32</v>
      </c>
      <c r="E7" s="97"/>
      <c r="F7" s="98"/>
      <c r="G7" s="97"/>
      <c r="H7" s="98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948.52</v>
      </c>
      <c r="G8" s="97"/>
      <c r="H8" s="98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D11" s="8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2013.8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1727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948.52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2675.52</v>
      </c>
      <c r="C15" s="87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4689.32</v>
      </c>
      <c r="C16" s="97"/>
      <c r="D16" s="144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116.25</v>
      </c>
      <c r="C17" s="97"/>
      <c r="D17" s="144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4805.57</v>
      </c>
      <c r="C18" s="97"/>
      <c r="D18" s="144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2013.8</v>
      </c>
      <c r="C19" s="97"/>
      <c r="D19" s="144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109" t="s">
        <v>196</v>
      </c>
      <c r="B20" s="114">
        <f>sum(B15*1.75)</f>
        <v>4682.16</v>
      </c>
      <c r="C20" s="97"/>
      <c r="D20" s="144"/>
      <c r="E20" s="98"/>
      <c r="F20" s="98"/>
      <c r="G20" s="98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144"/>
      <c r="E21" s="98"/>
      <c r="F21" s="98"/>
      <c r="G21" s="98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147"/>
      <c r="B22" s="98"/>
      <c r="C22" s="97"/>
      <c r="D22" s="144"/>
      <c r="E22" s="98"/>
      <c r="F22" s="98"/>
      <c r="G22" s="98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144"/>
      <c r="E23" s="98"/>
      <c r="F23" s="98"/>
      <c r="G23" s="98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144"/>
      <c r="E24" s="98"/>
      <c r="F24" s="98"/>
      <c r="G24" s="98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144"/>
      <c r="E25" s="98"/>
      <c r="F25" s="98"/>
      <c r="G25" s="98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144"/>
      <c r="E26" s="98"/>
      <c r="F26" s="98"/>
      <c r="G26" s="98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144"/>
      <c r="E27" s="98"/>
      <c r="F27" s="98"/>
      <c r="G27" s="98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144"/>
      <c r="E28" s="98"/>
      <c r="F28" s="98"/>
      <c r="G28" s="98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144"/>
      <c r="E29" s="98"/>
      <c r="F29" s="98"/>
      <c r="G29" s="98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144"/>
      <c r="E30" s="98"/>
      <c r="F30" s="98"/>
      <c r="G30" s="98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144"/>
      <c r="E31" s="98"/>
      <c r="F31" s="98"/>
      <c r="G31" s="98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144"/>
      <c r="E32" s="98"/>
      <c r="F32" s="98"/>
      <c r="G32" s="98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144"/>
      <c r="E33" s="98"/>
      <c r="F33" s="98"/>
      <c r="G33" s="98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144"/>
      <c r="E34" s="98"/>
      <c r="F34" s="98"/>
      <c r="G34" s="98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144"/>
      <c r="E35" s="98"/>
      <c r="F35" s="98"/>
      <c r="G35" s="98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144"/>
      <c r="E36" s="98"/>
      <c r="F36" s="98"/>
      <c r="G36" s="98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144"/>
      <c r="E37" s="98"/>
      <c r="F37" s="98"/>
      <c r="G37" s="98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144"/>
      <c r="E38" s="98"/>
      <c r="F38" s="98"/>
      <c r="G38" s="98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144"/>
      <c r="E39" s="98"/>
      <c r="F39" s="98"/>
      <c r="G39" s="98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144"/>
      <c r="E40" s="98"/>
      <c r="F40" s="98"/>
      <c r="G40" s="98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144"/>
      <c r="E41" s="98"/>
      <c r="F41" s="98"/>
      <c r="G41" s="98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144"/>
      <c r="E42" s="98"/>
      <c r="F42" s="98"/>
      <c r="G42" s="98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144"/>
      <c r="E43" s="98"/>
      <c r="F43" s="98"/>
      <c r="G43" s="98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144"/>
      <c r="E44" s="98"/>
      <c r="F44" s="98"/>
      <c r="G44" s="98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144"/>
      <c r="E45" s="98"/>
      <c r="F45" s="98"/>
      <c r="G45" s="98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144"/>
      <c r="E46" s="98"/>
      <c r="F46" s="98"/>
      <c r="G46" s="98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144"/>
      <c r="E47" s="98"/>
      <c r="F47" s="98"/>
      <c r="G47" s="98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144"/>
      <c r="E48" s="98"/>
      <c r="F48" s="98"/>
      <c r="G48" s="98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144"/>
      <c r="E49" s="98"/>
      <c r="F49" s="98"/>
      <c r="G49" s="98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144"/>
      <c r="E50" s="98"/>
      <c r="F50" s="98"/>
      <c r="G50" s="98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144"/>
      <c r="E51" s="98"/>
      <c r="F51" s="98"/>
      <c r="G51" s="98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144"/>
      <c r="E52" s="98"/>
      <c r="F52" s="98"/>
      <c r="G52" s="98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144"/>
      <c r="E53" s="98"/>
      <c r="F53" s="98"/>
      <c r="G53" s="98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144"/>
      <c r="E54" s="98"/>
      <c r="F54" s="98"/>
      <c r="G54" s="98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144"/>
      <c r="E55" s="98"/>
      <c r="F55" s="98"/>
      <c r="G55" s="98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144"/>
      <c r="E56" s="98"/>
      <c r="F56" s="98"/>
      <c r="G56" s="98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144"/>
      <c r="E57" s="98"/>
      <c r="F57" s="98"/>
      <c r="G57" s="98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144"/>
      <c r="E58" s="98"/>
      <c r="F58" s="98"/>
      <c r="G58" s="98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144"/>
      <c r="E59" s="98"/>
      <c r="F59" s="98"/>
      <c r="G59" s="98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144"/>
      <c r="E60" s="98"/>
      <c r="F60" s="98"/>
      <c r="G60" s="98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144"/>
      <c r="E61" s="98"/>
      <c r="F61" s="98"/>
      <c r="G61" s="98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144"/>
      <c r="E62" s="98"/>
      <c r="F62" s="98"/>
      <c r="G62" s="98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144"/>
      <c r="E63" s="98"/>
      <c r="F63" s="98"/>
      <c r="G63" s="98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144"/>
      <c r="E64" s="98"/>
      <c r="F64" s="98"/>
      <c r="G64" s="98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144"/>
      <c r="E65" s="98"/>
      <c r="F65" s="98"/>
      <c r="G65" s="98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144"/>
      <c r="E66" s="98"/>
      <c r="F66" s="98"/>
      <c r="G66" s="98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144"/>
      <c r="E67" s="98"/>
      <c r="F67" s="98"/>
      <c r="G67" s="98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144"/>
      <c r="E68" s="98"/>
      <c r="F68" s="98"/>
      <c r="G68" s="98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144"/>
      <c r="E69" s="98"/>
      <c r="F69" s="98"/>
      <c r="G69" s="98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144"/>
      <c r="E70" s="98"/>
      <c r="F70" s="98"/>
      <c r="G70" s="98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144"/>
      <c r="E71" s="98"/>
      <c r="F71" s="98"/>
      <c r="G71" s="98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144"/>
      <c r="E72" s="98"/>
      <c r="F72" s="98"/>
      <c r="G72" s="98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144"/>
      <c r="E73" s="98"/>
      <c r="F73" s="98"/>
      <c r="G73" s="98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144"/>
      <c r="E74" s="98"/>
      <c r="F74" s="98"/>
      <c r="G74" s="98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144"/>
      <c r="E75" s="98"/>
      <c r="F75" s="98"/>
      <c r="G75" s="98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144"/>
      <c r="E76" s="98"/>
      <c r="F76" s="98"/>
      <c r="G76" s="98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144"/>
      <c r="E77" s="98"/>
      <c r="F77" s="98"/>
      <c r="G77" s="98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144"/>
      <c r="E78" s="98"/>
      <c r="F78" s="98"/>
      <c r="G78" s="98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144"/>
      <c r="E79" s="98"/>
      <c r="F79" s="98"/>
      <c r="G79" s="98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144"/>
      <c r="E80" s="98"/>
      <c r="F80" s="98"/>
      <c r="G80" s="98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144"/>
      <c r="E81" s="98"/>
      <c r="F81" s="98"/>
      <c r="G81" s="98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144"/>
      <c r="E82" s="98"/>
      <c r="F82" s="98"/>
      <c r="G82" s="98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144"/>
      <c r="E83" s="98"/>
      <c r="F83" s="98"/>
      <c r="G83" s="98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144"/>
      <c r="E84" s="98"/>
      <c r="F84" s="98"/>
      <c r="G84" s="98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144"/>
      <c r="E85" s="98"/>
      <c r="F85" s="98"/>
      <c r="G85" s="98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144"/>
      <c r="E86" s="98"/>
      <c r="F86" s="98"/>
      <c r="G86" s="98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144"/>
      <c r="E87" s="98"/>
      <c r="F87" s="98"/>
      <c r="G87" s="98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144"/>
      <c r="E88" s="98"/>
      <c r="F88" s="98"/>
      <c r="G88" s="98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144"/>
      <c r="E89" s="98"/>
      <c r="F89" s="98"/>
      <c r="G89" s="98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144"/>
      <c r="E90" s="98"/>
      <c r="F90" s="98"/>
      <c r="G90" s="98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144"/>
      <c r="E91" s="98"/>
      <c r="F91" s="98"/>
      <c r="G91" s="98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144"/>
      <c r="E92" s="98"/>
      <c r="F92" s="98"/>
      <c r="G92" s="98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144"/>
      <c r="E93" s="98"/>
      <c r="F93" s="98"/>
      <c r="G93" s="98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144"/>
      <c r="E94" s="98"/>
      <c r="F94" s="98"/>
      <c r="G94" s="98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144"/>
      <c r="E95" s="98"/>
      <c r="F95" s="98"/>
      <c r="G95" s="98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144"/>
      <c r="E96" s="98"/>
      <c r="F96" s="98"/>
      <c r="G96" s="98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144"/>
      <c r="E97" s="98"/>
      <c r="F97" s="98"/>
      <c r="G97" s="98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144"/>
      <c r="E98" s="98"/>
      <c r="F98" s="98"/>
      <c r="G98" s="98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144"/>
      <c r="E99" s="98"/>
      <c r="F99" s="98"/>
      <c r="G99" s="98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144"/>
      <c r="E100" s="98"/>
      <c r="F100" s="98"/>
      <c r="G100" s="98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144"/>
      <c r="E101" s="98"/>
      <c r="F101" s="98"/>
      <c r="G101" s="98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144"/>
      <c r="E102" s="98"/>
      <c r="F102" s="98"/>
      <c r="G102" s="98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144"/>
      <c r="E103" s="98"/>
      <c r="F103" s="98"/>
      <c r="G103" s="98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144"/>
      <c r="E104" s="98"/>
      <c r="F104" s="98"/>
      <c r="G104" s="98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144"/>
      <c r="E105" s="98"/>
      <c r="F105" s="98"/>
      <c r="G105" s="98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144"/>
      <c r="E106" s="98"/>
      <c r="F106" s="98"/>
      <c r="G106" s="98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144"/>
      <c r="E107" s="98"/>
      <c r="F107" s="98"/>
      <c r="G107" s="98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144"/>
      <c r="E108" s="98"/>
      <c r="F108" s="98"/>
      <c r="G108" s="98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144"/>
      <c r="E109" s="98"/>
      <c r="F109" s="98"/>
      <c r="G109" s="98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144"/>
      <c r="E110" s="98"/>
      <c r="F110" s="98"/>
      <c r="G110" s="98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144"/>
      <c r="E111" s="98"/>
      <c r="F111" s="98"/>
      <c r="G111" s="98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144"/>
      <c r="E112" s="98"/>
      <c r="F112" s="98"/>
      <c r="G112" s="98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144"/>
      <c r="E113" s="98"/>
      <c r="F113" s="98"/>
      <c r="G113" s="98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144"/>
      <c r="E114" s="98"/>
      <c r="F114" s="98"/>
      <c r="G114" s="98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144"/>
      <c r="E115" s="98"/>
      <c r="F115" s="98"/>
      <c r="G115" s="98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144"/>
      <c r="E116" s="98"/>
      <c r="F116" s="98"/>
      <c r="G116" s="98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144"/>
      <c r="E117" s="98"/>
      <c r="F117" s="98"/>
      <c r="G117" s="98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144"/>
      <c r="E118" s="98"/>
      <c r="F118" s="98"/>
      <c r="G118" s="98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144"/>
      <c r="E119" s="98"/>
      <c r="F119" s="98"/>
      <c r="G119" s="98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144"/>
      <c r="E120" s="98"/>
      <c r="F120" s="98"/>
      <c r="G120" s="98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144"/>
      <c r="E121" s="98"/>
      <c r="F121" s="98"/>
      <c r="G121" s="98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144"/>
      <c r="E122" s="98"/>
      <c r="F122" s="98"/>
      <c r="G122" s="98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144"/>
      <c r="E123" s="98"/>
      <c r="F123" s="98"/>
      <c r="G123" s="98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144"/>
      <c r="E124" s="98"/>
      <c r="F124" s="98"/>
      <c r="G124" s="98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144"/>
      <c r="E125" s="98"/>
      <c r="F125" s="98"/>
      <c r="G125" s="98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144"/>
      <c r="E126" s="98"/>
      <c r="F126" s="98"/>
      <c r="G126" s="98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144"/>
      <c r="E127" s="98"/>
      <c r="F127" s="98"/>
      <c r="G127" s="98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144"/>
      <c r="E128" s="98"/>
      <c r="F128" s="98"/>
      <c r="G128" s="98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144"/>
      <c r="E129" s="98"/>
      <c r="F129" s="98"/>
      <c r="G129" s="98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144"/>
      <c r="E130" s="98"/>
      <c r="F130" s="98"/>
      <c r="G130" s="98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144"/>
      <c r="E131" s="98"/>
      <c r="F131" s="98"/>
      <c r="G131" s="98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144"/>
      <c r="E132" s="98"/>
      <c r="F132" s="98"/>
      <c r="G132" s="98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144"/>
      <c r="E133" s="98"/>
      <c r="F133" s="98"/>
      <c r="G133" s="98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144"/>
      <c r="E134" s="98"/>
      <c r="F134" s="98"/>
      <c r="G134" s="98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144"/>
      <c r="E135" s="98"/>
      <c r="F135" s="98"/>
      <c r="G135" s="98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144"/>
      <c r="E136" s="98"/>
      <c r="F136" s="98"/>
      <c r="G136" s="98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144"/>
      <c r="E137" s="98"/>
      <c r="F137" s="98"/>
      <c r="G137" s="98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144"/>
      <c r="E138" s="98"/>
      <c r="F138" s="98"/>
      <c r="G138" s="98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144"/>
      <c r="E139" s="98"/>
      <c r="F139" s="98"/>
      <c r="G139" s="98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144"/>
      <c r="E140" s="98"/>
      <c r="F140" s="98"/>
      <c r="G140" s="98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144"/>
      <c r="E141" s="98"/>
      <c r="F141" s="98"/>
      <c r="G141" s="98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144"/>
      <c r="E142" s="98"/>
      <c r="F142" s="98"/>
      <c r="G142" s="98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144"/>
      <c r="E143" s="98"/>
      <c r="F143" s="98"/>
      <c r="G143" s="98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144"/>
      <c r="E144" s="98"/>
      <c r="F144" s="98"/>
      <c r="G144" s="98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144"/>
      <c r="E145" s="98"/>
      <c r="F145" s="98"/>
      <c r="G145" s="98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144"/>
      <c r="E146" s="98"/>
      <c r="F146" s="98"/>
      <c r="G146" s="98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144"/>
      <c r="E147" s="98"/>
      <c r="F147" s="98"/>
      <c r="G147" s="98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144"/>
      <c r="E148" s="98"/>
      <c r="F148" s="98"/>
      <c r="G148" s="98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144"/>
      <c r="E149" s="98"/>
      <c r="F149" s="98"/>
      <c r="G149" s="98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144"/>
      <c r="E150" s="98"/>
      <c r="F150" s="98"/>
      <c r="G150" s="98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144"/>
      <c r="E151" s="98"/>
      <c r="F151" s="98"/>
      <c r="G151" s="98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144"/>
      <c r="E152" s="98"/>
      <c r="F152" s="98"/>
      <c r="G152" s="98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144"/>
      <c r="E153" s="98"/>
      <c r="F153" s="98"/>
      <c r="G153" s="98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144"/>
      <c r="E154" s="98"/>
      <c r="F154" s="98"/>
      <c r="G154" s="98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144"/>
      <c r="E155" s="98"/>
      <c r="F155" s="98"/>
      <c r="G155" s="98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144"/>
      <c r="E156" s="98"/>
      <c r="F156" s="98"/>
      <c r="G156" s="98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144"/>
      <c r="E157" s="98"/>
      <c r="F157" s="98"/>
      <c r="G157" s="98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144"/>
      <c r="E158" s="98"/>
      <c r="F158" s="98"/>
      <c r="G158" s="98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144"/>
      <c r="E159" s="98"/>
      <c r="F159" s="98"/>
      <c r="G159" s="98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144"/>
      <c r="E160" s="98"/>
      <c r="F160" s="98"/>
      <c r="G160" s="98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144"/>
      <c r="E161" s="98"/>
      <c r="F161" s="98"/>
      <c r="G161" s="98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144"/>
      <c r="E162" s="98"/>
      <c r="F162" s="98"/>
      <c r="G162" s="98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144"/>
      <c r="E163" s="98"/>
      <c r="F163" s="98"/>
      <c r="G163" s="98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144"/>
      <c r="E164" s="98"/>
      <c r="F164" s="98"/>
      <c r="G164" s="98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144"/>
      <c r="E165" s="98"/>
      <c r="F165" s="98"/>
      <c r="G165" s="98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144"/>
      <c r="E166" s="98"/>
      <c r="F166" s="98"/>
      <c r="G166" s="98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144"/>
      <c r="E167" s="98"/>
      <c r="F167" s="98"/>
      <c r="G167" s="98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144"/>
      <c r="E168" s="98"/>
      <c r="F168" s="98"/>
      <c r="G168" s="98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144"/>
      <c r="E169" s="98"/>
      <c r="F169" s="98"/>
      <c r="G169" s="98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144"/>
      <c r="E170" s="98"/>
      <c r="F170" s="98"/>
      <c r="G170" s="98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144"/>
      <c r="E171" s="98"/>
      <c r="F171" s="98"/>
      <c r="G171" s="98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144"/>
      <c r="E172" s="98"/>
      <c r="F172" s="98"/>
      <c r="G172" s="98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144"/>
      <c r="E173" s="98"/>
      <c r="F173" s="98"/>
      <c r="G173" s="98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144"/>
      <c r="E174" s="98"/>
      <c r="F174" s="98"/>
      <c r="G174" s="98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144"/>
      <c r="E175" s="98"/>
      <c r="F175" s="98"/>
      <c r="G175" s="98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144"/>
      <c r="E176" s="98"/>
      <c r="F176" s="98"/>
      <c r="G176" s="98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144"/>
      <c r="E177" s="98"/>
      <c r="F177" s="98"/>
      <c r="G177" s="98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144"/>
      <c r="E178" s="98"/>
      <c r="F178" s="98"/>
      <c r="G178" s="98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144"/>
      <c r="E179" s="98"/>
      <c r="F179" s="98"/>
      <c r="G179" s="98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144"/>
      <c r="E180" s="98"/>
      <c r="F180" s="98"/>
      <c r="G180" s="98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144"/>
      <c r="E181" s="98"/>
      <c r="F181" s="98"/>
      <c r="G181" s="98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144"/>
      <c r="E182" s="98"/>
      <c r="F182" s="98"/>
      <c r="G182" s="98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144"/>
      <c r="E183" s="98"/>
      <c r="F183" s="98"/>
      <c r="G183" s="98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144"/>
      <c r="E184" s="98"/>
      <c r="F184" s="98"/>
      <c r="G184" s="98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144"/>
      <c r="E185" s="98"/>
      <c r="F185" s="98"/>
      <c r="G185" s="98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144"/>
      <c r="E186" s="98"/>
      <c r="F186" s="98"/>
      <c r="G186" s="98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144"/>
      <c r="E187" s="98"/>
      <c r="F187" s="98"/>
      <c r="G187" s="98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144"/>
      <c r="E188" s="98"/>
      <c r="F188" s="98"/>
      <c r="G188" s="98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144"/>
      <c r="E189" s="98"/>
      <c r="F189" s="98"/>
      <c r="G189" s="98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144"/>
      <c r="E190" s="98"/>
      <c r="F190" s="98"/>
      <c r="G190" s="98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144"/>
      <c r="E191" s="98"/>
      <c r="F191" s="98"/>
      <c r="G191" s="98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144"/>
      <c r="E192" s="98"/>
      <c r="F192" s="98"/>
      <c r="G192" s="98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144"/>
      <c r="E193" s="98"/>
      <c r="F193" s="98"/>
      <c r="G193" s="98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144"/>
      <c r="E194" s="98"/>
      <c r="F194" s="98"/>
      <c r="G194" s="98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144"/>
      <c r="E195" s="98"/>
      <c r="F195" s="98"/>
      <c r="G195" s="98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144"/>
      <c r="E196" s="98"/>
      <c r="F196" s="98"/>
      <c r="G196" s="98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144"/>
      <c r="E197" s="98"/>
      <c r="F197" s="98"/>
      <c r="G197" s="98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144"/>
      <c r="E198" s="98"/>
      <c r="F198" s="98"/>
      <c r="G198" s="98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144"/>
      <c r="E199" s="98"/>
      <c r="F199" s="98"/>
      <c r="G199" s="98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144"/>
      <c r="E200" s="98"/>
      <c r="F200" s="98"/>
      <c r="G200" s="98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144"/>
      <c r="E201" s="98"/>
      <c r="F201" s="98"/>
      <c r="G201" s="98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144"/>
      <c r="E202" s="98"/>
      <c r="F202" s="98"/>
      <c r="G202" s="98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144"/>
      <c r="E203" s="98"/>
      <c r="F203" s="98"/>
      <c r="G203" s="98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144"/>
      <c r="E204" s="98"/>
      <c r="F204" s="98"/>
      <c r="G204" s="98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144"/>
      <c r="E205" s="98"/>
      <c r="F205" s="98"/>
      <c r="G205" s="98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144"/>
      <c r="E206" s="98"/>
      <c r="F206" s="98"/>
      <c r="G206" s="98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144"/>
      <c r="E207" s="98"/>
      <c r="F207" s="98"/>
      <c r="G207" s="98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144"/>
      <c r="E208" s="98"/>
      <c r="F208" s="98"/>
      <c r="G208" s="98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144"/>
      <c r="E209" s="98"/>
      <c r="F209" s="98"/>
      <c r="G209" s="98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144"/>
      <c r="E210" s="98"/>
      <c r="F210" s="98"/>
      <c r="G210" s="98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144"/>
      <c r="E211" s="98"/>
      <c r="F211" s="98"/>
      <c r="G211" s="98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144"/>
      <c r="E212" s="98"/>
      <c r="F212" s="98"/>
      <c r="G212" s="98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144"/>
      <c r="E213" s="98"/>
      <c r="F213" s="98"/>
      <c r="G213" s="98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144"/>
      <c r="E214" s="98"/>
      <c r="F214" s="98"/>
      <c r="G214" s="98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144"/>
      <c r="E215" s="98"/>
      <c r="F215" s="98"/>
      <c r="G215" s="98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144"/>
      <c r="E216" s="98"/>
      <c r="F216" s="98"/>
      <c r="G216" s="98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144"/>
      <c r="E217" s="98"/>
      <c r="F217" s="98"/>
      <c r="G217" s="98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144"/>
      <c r="E218" s="98"/>
      <c r="F218" s="98"/>
      <c r="G218" s="98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144"/>
      <c r="E219" s="98"/>
      <c r="F219" s="98"/>
      <c r="G219" s="98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144"/>
      <c r="E220" s="98"/>
      <c r="F220" s="98"/>
      <c r="G220" s="98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144"/>
      <c r="E221" s="98"/>
      <c r="F221" s="98"/>
      <c r="G221" s="98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144"/>
      <c r="E222" s="98"/>
      <c r="F222" s="98"/>
      <c r="G222" s="98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144"/>
      <c r="E223" s="98"/>
      <c r="F223" s="98"/>
      <c r="G223" s="98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144"/>
      <c r="E224" s="98"/>
      <c r="F224" s="98"/>
      <c r="G224" s="98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144"/>
      <c r="E225" s="98"/>
      <c r="F225" s="98"/>
      <c r="G225" s="98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144"/>
      <c r="E226" s="98"/>
      <c r="F226" s="98"/>
      <c r="G226" s="98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144"/>
      <c r="E227" s="98"/>
      <c r="F227" s="98"/>
      <c r="G227" s="98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144"/>
      <c r="E228" s="98"/>
      <c r="F228" s="98"/>
      <c r="G228" s="98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144"/>
      <c r="E229" s="98"/>
      <c r="F229" s="98"/>
      <c r="G229" s="98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144"/>
      <c r="E230" s="98"/>
      <c r="F230" s="98"/>
      <c r="G230" s="98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144"/>
      <c r="E231" s="98"/>
      <c r="F231" s="98"/>
      <c r="G231" s="98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144"/>
      <c r="E232" s="98"/>
      <c r="F232" s="98"/>
      <c r="G232" s="98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144"/>
      <c r="E233" s="98"/>
      <c r="F233" s="98"/>
      <c r="G233" s="98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144"/>
      <c r="E234" s="98"/>
      <c r="F234" s="98"/>
      <c r="G234" s="98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144"/>
      <c r="E235" s="98"/>
      <c r="F235" s="98"/>
      <c r="G235" s="98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144"/>
      <c r="E236" s="98"/>
      <c r="F236" s="98"/>
      <c r="G236" s="98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144"/>
      <c r="E237" s="98"/>
      <c r="F237" s="98"/>
      <c r="G237" s="98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144"/>
      <c r="E238" s="98"/>
      <c r="F238" s="98"/>
      <c r="G238" s="98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144"/>
      <c r="E239" s="98"/>
      <c r="F239" s="98"/>
      <c r="G239" s="98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144"/>
      <c r="E240" s="98"/>
      <c r="F240" s="98"/>
      <c r="G240" s="98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144"/>
      <c r="E241" s="98"/>
      <c r="F241" s="98"/>
      <c r="G241" s="98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144"/>
      <c r="E242" s="98"/>
      <c r="F242" s="98"/>
      <c r="G242" s="98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144"/>
      <c r="E243" s="98"/>
      <c r="F243" s="98"/>
      <c r="G243" s="98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144"/>
      <c r="E244" s="98"/>
      <c r="F244" s="98"/>
      <c r="G244" s="98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144"/>
      <c r="E245" s="98"/>
      <c r="F245" s="98"/>
      <c r="G245" s="98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144"/>
      <c r="E246" s="98"/>
      <c r="F246" s="98"/>
      <c r="G246" s="98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144"/>
      <c r="E247" s="98"/>
      <c r="F247" s="98"/>
      <c r="G247" s="98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144"/>
      <c r="E248" s="98"/>
      <c r="F248" s="98"/>
      <c r="G248" s="98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144"/>
      <c r="E249" s="98"/>
      <c r="F249" s="98"/>
      <c r="G249" s="98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144"/>
      <c r="E250" s="98"/>
      <c r="F250" s="98"/>
      <c r="G250" s="98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144"/>
      <c r="E251" s="98"/>
      <c r="F251" s="98"/>
      <c r="G251" s="98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144"/>
      <c r="E252" s="98"/>
      <c r="F252" s="98"/>
      <c r="G252" s="98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144"/>
      <c r="E253" s="98"/>
      <c r="F253" s="98"/>
      <c r="G253" s="98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144"/>
      <c r="E254" s="98"/>
      <c r="F254" s="98"/>
      <c r="G254" s="98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144"/>
      <c r="E255" s="98"/>
      <c r="F255" s="98"/>
      <c r="G255" s="98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144"/>
      <c r="E256" s="98"/>
      <c r="F256" s="98"/>
      <c r="G256" s="98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144"/>
      <c r="E257" s="98"/>
      <c r="F257" s="98"/>
      <c r="G257" s="98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144"/>
      <c r="E258" s="98"/>
      <c r="F258" s="98"/>
      <c r="G258" s="98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144"/>
      <c r="E259" s="98"/>
      <c r="F259" s="98"/>
      <c r="G259" s="98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144"/>
      <c r="E260" s="98"/>
      <c r="F260" s="98"/>
      <c r="G260" s="98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144"/>
      <c r="E261" s="98"/>
      <c r="F261" s="98"/>
      <c r="G261" s="98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144"/>
      <c r="E262" s="98"/>
      <c r="F262" s="98"/>
      <c r="G262" s="98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144"/>
      <c r="E263" s="98"/>
      <c r="F263" s="98"/>
      <c r="G263" s="98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144"/>
      <c r="E264" s="98"/>
      <c r="F264" s="98"/>
      <c r="G264" s="98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144"/>
      <c r="E265" s="98"/>
      <c r="F265" s="98"/>
      <c r="G265" s="98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144"/>
      <c r="E266" s="98"/>
      <c r="F266" s="98"/>
      <c r="G266" s="98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144"/>
      <c r="E267" s="98"/>
      <c r="F267" s="98"/>
      <c r="G267" s="98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144"/>
      <c r="E268" s="98"/>
      <c r="F268" s="98"/>
      <c r="G268" s="98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144"/>
      <c r="E269" s="98"/>
      <c r="F269" s="98"/>
      <c r="G269" s="98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144"/>
      <c r="E270" s="98"/>
      <c r="F270" s="98"/>
      <c r="G270" s="98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144"/>
      <c r="E271" s="98"/>
      <c r="F271" s="98"/>
      <c r="G271" s="98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144"/>
      <c r="E272" s="98"/>
      <c r="F272" s="98"/>
      <c r="G272" s="98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144"/>
      <c r="E273" s="98"/>
      <c r="F273" s="98"/>
      <c r="G273" s="98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144"/>
      <c r="E274" s="98"/>
      <c r="F274" s="98"/>
      <c r="G274" s="98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144"/>
      <c r="E275" s="98"/>
      <c r="F275" s="98"/>
      <c r="G275" s="98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144"/>
      <c r="E276" s="98"/>
      <c r="F276" s="98"/>
      <c r="G276" s="98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144"/>
      <c r="E277" s="98"/>
      <c r="F277" s="98"/>
      <c r="G277" s="98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144"/>
      <c r="E278" s="98"/>
      <c r="F278" s="98"/>
      <c r="G278" s="98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144"/>
      <c r="E279" s="98"/>
      <c r="F279" s="98"/>
      <c r="G279" s="98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144"/>
      <c r="E280" s="98"/>
      <c r="F280" s="98"/>
      <c r="G280" s="98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144"/>
      <c r="E281" s="98"/>
      <c r="F281" s="98"/>
      <c r="G281" s="98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144"/>
      <c r="E282" s="98"/>
      <c r="F282" s="98"/>
      <c r="G282" s="98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144"/>
      <c r="E283" s="98"/>
      <c r="F283" s="98"/>
      <c r="G283" s="98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144"/>
      <c r="E284" s="98"/>
      <c r="F284" s="98"/>
      <c r="G284" s="98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144"/>
      <c r="E285" s="98"/>
      <c r="F285" s="98"/>
      <c r="G285" s="98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144"/>
      <c r="E286" s="98"/>
      <c r="F286" s="98"/>
      <c r="G286" s="98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144"/>
      <c r="E287" s="98"/>
      <c r="F287" s="98"/>
      <c r="G287" s="98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144"/>
      <c r="E288" s="98"/>
      <c r="F288" s="98"/>
      <c r="G288" s="98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144"/>
      <c r="E289" s="98"/>
      <c r="F289" s="98"/>
      <c r="G289" s="98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144"/>
      <c r="E290" s="98"/>
      <c r="F290" s="98"/>
      <c r="G290" s="98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144"/>
      <c r="E291" s="98"/>
      <c r="F291" s="98"/>
      <c r="G291" s="98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144"/>
      <c r="E292" s="98"/>
      <c r="F292" s="98"/>
      <c r="G292" s="98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144"/>
      <c r="E293" s="98"/>
      <c r="F293" s="98"/>
      <c r="G293" s="98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144"/>
      <c r="E294" s="98"/>
      <c r="F294" s="98"/>
      <c r="G294" s="98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144"/>
      <c r="E295" s="98"/>
      <c r="F295" s="98"/>
      <c r="G295" s="98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144"/>
      <c r="E296" s="98"/>
      <c r="F296" s="98"/>
      <c r="G296" s="98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144"/>
      <c r="E297" s="98"/>
      <c r="F297" s="98"/>
      <c r="G297" s="98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144"/>
      <c r="E298" s="98"/>
      <c r="F298" s="98"/>
      <c r="G298" s="98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144"/>
      <c r="E299" s="98"/>
      <c r="F299" s="98"/>
      <c r="G299" s="98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144"/>
      <c r="E300" s="98"/>
      <c r="F300" s="98"/>
      <c r="G300" s="98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144"/>
      <c r="E301" s="98"/>
      <c r="F301" s="98"/>
      <c r="G301" s="98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144"/>
      <c r="E302" s="98"/>
      <c r="F302" s="98"/>
      <c r="G302" s="98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144"/>
      <c r="E303" s="98"/>
      <c r="F303" s="98"/>
      <c r="G303" s="98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144"/>
      <c r="E304" s="98"/>
      <c r="F304" s="98"/>
      <c r="G304" s="98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144"/>
      <c r="E305" s="98"/>
      <c r="F305" s="98"/>
      <c r="G305" s="98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144"/>
      <c r="E306" s="98"/>
      <c r="F306" s="98"/>
      <c r="G306" s="98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144"/>
      <c r="E307" s="98"/>
      <c r="F307" s="98"/>
      <c r="G307" s="98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144"/>
      <c r="E308" s="98"/>
      <c r="F308" s="98"/>
      <c r="G308" s="98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144"/>
      <c r="E309" s="98"/>
      <c r="F309" s="98"/>
      <c r="G309" s="98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144"/>
      <c r="E310" s="98"/>
      <c r="F310" s="98"/>
      <c r="G310" s="98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144"/>
      <c r="E311" s="98"/>
      <c r="F311" s="98"/>
      <c r="G311" s="98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144"/>
      <c r="E312" s="98"/>
      <c r="F312" s="98"/>
      <c r="G312" s="98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144"/>
      <c r="E313" s="98"/>
      <c r="F313" s="98"/>
      <c r="G313" s="98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144"/>
      <c r="E314" s="98"/>
      <c r="F314" s="98"/>
      <c r="G314" s="98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144"/>
      <c r="E315" s="98"/>
      <c r="F315" s="98"/>
      <c r="G315" s="98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144"/>
      <c r="E316" s="98"/>
      <c r="F316" s="98"/>
      <c r="G316" s="98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144"/>
      <c r="E317" s="98"/>
      <c r="F317" s="98"/>
      <c r="G317" s="98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144"/>
      <c r="E318" s="98"/>
      <c r="F318" s="98"/>
      <c r="G318" s="98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144"/>
      <c r="E319" s="98"/>
      <c r="F319" s="98"/>
      <c r="G319" s="98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144"/>
      <c r="E320" s="98"/>
      <c r="F320" s="98"/>
      <c r="G320" s="98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144"/>
      <c r="E321" s="98"/>
      <c r="F321" s="98"/>
      <c r="G321" s="98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144"/>
      <c r="E322" s="98"/>
      <c r="F322" s="98"/>
      <c r="G322" s="98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144"/>
      <c r="E323" s="98"/>
      <c r="F323" s="98"/>
      <c r="G323" s="98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144"/>
      <c r="E324" s="98"/>
      <c r="F324" s="98"/>
      <c r="G324" s="98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144"/>
      <c r="E325" s="98"/>
      <c r="F325" s="98"/>
      <c r="G325" s="98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144"/>
      <c r="E326" s="98"/>
      <c r="F326" s="98"/>
      <c r="G326" s="98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144"/>
      <c r="E327" s="98"/>
      <c r="F327" s="98"/>
      <c r="G327" s="98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144"/>
      <c r="E328" s="98"/>
      <c r="F328" s="98"/>
      <c r="G328" s="98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144"/>
      <c r="E329" s="98"/>
      <c r="F329" s="98"/>
      <c r="G329" s="98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144"/>
      <c r="E330" s="98"/>
      <c r="F330" s="98"/>
      <c r="G330" s="98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144"/>
      <c r="E331" s="98"/>
      <c r="F331" s="98"/>
      <c r="G331" s="98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144"/>
      <c r="E332" s="98"/>
      <c r="F332" s="98"/>
      <c r="G332" s="98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144"/>
      <c r="E333" s="98"/>
      <c r="F333" s="98"/>
      <c r="G333" s="98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144"/>
      <c r="E334" s="98"/>
      <c r="F334" s="98"/>
      <c r="G334" s="98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144"/>
      <c r="E335" s="98"/>
      <c r="F335" s="98"/>
      <c r="G335" s="98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144"/>
      <c r="E336" s="98"/>
      <c r="F336" s="98"/>
      <c r="G336" s="98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144"/>
      <c r="E337" s="98"/>
      <c r="F337" s="98"/>
      <c r="G337" s="98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144"/>
      <c r="E338" s="98"/>
      <c r="F338" s="98"/>
      <c r="G338" s="98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144"/>
      <c r="E339" s="98"/>
      <c r="F339" s="98"/>
      <c r="G339" s="98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144"/>
      <c r="E340" s="98"/>
      <c r="F340" s="98"/>
      <c r="G340" s="98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144"/>
      <c r="E341" s="98"/>
      <c r="F341" s="98"/>
      <c r="G341" s="98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144"/>
      <c r="E342" s="98"/>
      <c r="F342" s="98"/>
      <c r="G342" s="98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144"/>
      <c r="E343" s="98"/>
      <c r="F343" s="98"/>
      <c r="G343" s="98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144"/>
      <c r="E344" s="98"/>
      <c r="F344" s="98"/>
      <c r="G344" s="98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144"/>
      <c r="E345" s="98"/>
      <c r="F345" s="98"/>
      <c r="G345" s="98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144"/>
      <c r="E346" s="98"/>
      <c r="F346" s="98"/>
      <c r="G346" s="98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144"/>
      <c r="E347" s="98"/>
      <c r="F347" s="98"/>
      <c r="G347" s="98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144"/>
      <c r="E348" s="98"/>
      <c r="F348" s="98"/>
      <c r="G348" s="98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144"/>
      <c r="E349" s="98"/>
      <c r="F349" s="98"/>
      <c r="G349" s="98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144"/>
      <c r="E350" s="98"/>
      <c r="F350" s="98"/>
      <c r="G350" s="98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144"/>
      <c r="E351" s="98"/>
      <c r="F351" s="98"/>
      <c r="G351" s="98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144"/>
      <c r="E352" s="98"/>
      <c r="F352" s="98"/>
      <c r="G352" s="98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144"/>
      <c r="E353" s="98"/>
      <c r="F353" s="98"/>
      <c r="G353" s="98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144"/>
      <c r="E354" s="98"/>
      <c r="F354" s="98"/>
      <c r="G354" s="98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144"/>
      <c r="E355" s="98"/>
      <c r="F355" s="98"/>
      <c r="G355" s="98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144"/>
      <c r="E356" s="98"/>
      <c r="F356" s="98"/>
      <c r="G356" s="98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144"/>
      <c r="E357" s="98"/>
      <c r="F357" s="98"/>
      <c r="G357" s="98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144"/>
      <c r="E358" s="98"/>
      <c r="F358" s="98"/>
      <c r="G358" s="98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144"/>
      <c r="E359" s="98"/>
      <c r="F359" s="98"/>
      <c r="G359" s="98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144"/>
      <c r="E360" s="98"/>
      <c r="F360" s="98"/>
      <c r="G360" s="98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144"/>
      <c r="E361" s="98"/>
      <c r="F361" s="98"/>
      <c r="G361" s="98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144"/>
      <c r="E362" s="98"/>
      <c r="F362" s="98"/>
      <c r="G362" s="98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144"/>
      <c r="E363" s="98"/>
      <c r="F363" s="98"/>
      <c r="G363" s="98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144"/>
      <c r="E364" s="98"/>
      <c r="F364" s="98"/>
      <c r="G364" s="98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144"/>
      <c r="E365" s="98"/>
      <c r="F365" s="98"/>
      <c r="G365" s="98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144"/>
      <c r="E366" s="98"/>
      <c r="F366" s="98"/>
      <c r="G366" s="98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144"/>
      <c r="E367" s="98"/>
      <c r="F367" s="98"/>
      <c r="G367" s="98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144"/>
      <c r="E368" s="98"/>
      <c r="F368" s="98"/>
      <c r="G368" s="98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144"/>
      <c r="E369" s="98"/>
      <c r="F369" s="98"/>
      <c r="G369" s="98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144"/>
      <c r="E370" s="98"/>
      <c r="F370" s="98"/>
      <c r="G370" s="98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144"/>
      <c r="E371" s="98"/>
      <c r="F371" s="98"/>
      <c r="G371" s="98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144"/>
      <c r="E372" s="98"/>
      <c r="F372" s="98"/>
      <c r="G372" s="98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144"/>
      <c r="E373" s="98"/>
      <c r="F373" s="98"/>
      <c r="G373" s="98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144"/>
      <c r="E374" s="98"/>
      <c r="F374" s="98"/>
      <c r="G374" s="98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144"/>
      <c r="E375" s="98"/>
      <c r="F375" s="98"/>
      <c r="G375" s="98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144"/>
      <c r="E376" s="98"/>
      <c r="F376" s="98"/>
      <c r="G376" s="98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144"/>
      <c r="E377" s="98"/>
      <c r="F377" s="98"/>
      <c r="G377" s="98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144"/>
      <c r="E378" s="98"/>
      <c r="F378" s="98"/>
      <c r="G378" s="98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144"/>
      <c r="E379" s="98"/>
      <c r="F379" s="98"/>
      <c r="G379" s="98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144"/>
      <c r="E380" s="98"/>
      <c r="F380" s="98"/>
      <c r="G380" s="98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144"/>
      <c r="E381" s="98"/>
      <c r="F381" s="98"/>
      <c r="G381" s="98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144"/>
      <c r="E382" s="98"/>
      <c r="F382" s="98"/>
      <c r="G382" s="98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144"/>
      <c r="E383" s="98"/>
      <c r="F383" s="98"/>
      <c r="G383" s="98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144"/>
      <c r="E384" s="98"/>
      <c r="F384" s="98"/>
      <c r="G384" s="98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144"/>
      <c r="E385" s="98"/>
      <c r="F385" s="98"/>
      <c r="G385" s="98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144"/>
      <c r="E386" s="98"/>
      <c r="F386" s="98"/>
      <c r="G386" s="98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144"/>
      <c r="E387" s="98"/>
      <c r="F387" s="98"/>
      <c r="G387" s="98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144"/>
      <c r="E388" s="98"/>
      <c r="F388" s="98"/>
      <c r="G388" s="98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144"/>
      <c r="E389" s="98"/>
      <c r="F389" s="98"/>
      <c r="G389" s="98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144"/>
      <c r="E390" s="98"/>
      <c r="F390" s="98"/>
      <c r="G390" s="98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144"/>
      <c r="E391" s="98"/>
      <c r="F391" s="98"/>
      <c r="G391" s="98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144"/>
      <c r="E392" s="98"/>
      <c r="F392" s="98"/>
      <c r="G392" s="98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144"/>
      <c r="E393" s="98"/>
      <c r="F393" s="98"/>
      <c r="G393" s="98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144"/>
      <c r="E394" s="98"/>
      <c r="F394" s="98"/>
      <c r="G394" s="98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144"/>
      <c r="E395" s="98"/>
      <c r="F395" s="98"/>
      <c r="G395" s="98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144"/>
      <c r="E396" s="98"/>
      <c r="F396" s="98"/>
      <c r="G396" s="98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144"/>
      <c r="E397" s="98"/>
      <c r="F397" s="98"/>
      <c r="G397" s="98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144"/>
      <c r="E398" s="98"/>
      <c r="F398" s="98"/>
      <c r="G398" s="98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144"/>
      <c r="E399" s="98"/>
      <c r="F399" s="98"/>
      <c r="G399" s="98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144"/>
      <c r="E400" s="98"/>
      <c r="F400" s="98"/>
      <c r="G400" s="98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144"/>
      <c r="E401" s="98"/>
      <c r="F401" s="98"/>
      <c r="G401" s="98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144"/>
      <c r="E402" s="98"/>
      <c r="F402" s="98"/>
      <c r="G402" s="98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144"/>
      <c r="E403" s="98"/>
      <c r="F403" s="98"/>
      <c r="G403" s="98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144"/>
      <c r="E404" s="98"/>
      <c r="F404" s="98"/>
      <c r="G404" s="98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144"/>
      <c r="E405" s="98"/>
      <c r="F405" s="98"/>
      <c r="G405" s="98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144"/>
      <c r="E406" s="98"/>
      <c r="F406" s="98"/>
      <c r="G406" s="98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144"/>
      <c r="E407" s="98"/>
      <c r="F407" s="98"/>
      <c r="G407" s="98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144"/>
      <c r="E408" s="98"/>
      <c r="F408" s="98"/>
      <c r="G408" s="98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144"/>
      <c r="E409" s="98"/>
      <c r="F409" s="98"/>
      <c r="G409" s="98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144"/>
      <c r="E410" s="98"/>
      <c r="F410" s="98"/>
      <c r="G410" s="98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144"/>
      <c r="E411" s="98"/>
      <c r="F411" s="98"/>
      <c r="G411" s="98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144"/>
      <c r="E412" s="98"/>
      <c r="F412" s="98"/>
      <c r="G412" s="98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144"/>
      <c r="E413" s="98"/>
      <c r="F413" s="98"/>
      <c r="G413" s="98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144"/>
      <c r="E414" s="98"/>
      <c r="F414" s="98"/>
      <c r="G414" s="98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144"/>
      <c r="E415" s="98"/>
      <c r="F415" s="98"/>
      <c r="G415" s="98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144"/>
      <c r="E416" s="98"/>
      <c r="F416" s="98"/>
      <c r="G416" s="98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144"/>
      <c r="E417" s="98"/>
      <c r="F417" s="98"/>
      <c r="G417" s="98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144"/>
      <c r="E418" s="98"/>
      <c r="F418" s="98"/>
      <c r="G418" s="98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144"/>
      <c r="E419" s="98"/>
      <c r="F419" s="98"/>
      <c r="G419" s="98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144"/>
      <c r="E420" s="98"/>
      <c r="F420" s="98"/>
      <c r="G420" s="98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144"/>
      <c r="E421" s="98"/>
      <c r="F421" s="98"/>
      <c r="G421" s="98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144"/>
      <c r="E422" s="98"/>
      <c r="F422" s="98"/>
      <c r="G422" s="98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144"/>
      <c r="E423" s="98"/>
      <c r="F423" s="98"/>
      <c r="G423" s="98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144"/>
      <c r="E424" s="98"/>
      <c r="F424" s="98"/>
      <c r="G424" s="98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144"/>
      <c r="E425" s="98"/>
      <c r="F425" s="98"/>
      <c r="G425" s="98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144"/>
      <c r="E426" s="98"/>
      <c r="F426" s="98"/>
      <c r="G426" s="98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144"/>
      <c r="E427" s="98"/>
      <c r="F427" s="98"/>
      <c r="G427" s="98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144"/>
      <c r="E428" s="98"/>
      <c r="F428" s="98"/>
      <c r="G428" s="98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144"/>
      <c r="E429" s="98"/>
      <c r="F429" s="98"/>
      <c r="G429" s="98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144"/>
      <c r="E430" s="98"/>
      <c r="F430" s="98"/>
      <c r="G430" s="98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144"/>
      <c r="E431" s="98"/>
      <c r="F431" s="98"/>
      <c r="G431" s="98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144"/>
      <c r="E432" s="98"/>
      <c r="F432" s="98"/>
      <c r="G432" s="98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144"/>
      <c r="E433" s="98"/>
      <c r="F433" s="98"/>
      <c r="G433" s="98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144"/>
      <c r="E434" s="98"/>
      <c r="F434" s="98"/>
      <c r="G434" s="98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144"/>
      <c r="E435" s="98"/>
      <c r="F435" s="98"/>
      <c r="G435" s="98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144"/>
      <c r="E436" s="98"/>
      <c r="F436" s="98"/>
      <c r="G436" s="98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144"/>
      <c r="E437" s="98"/>
      <c r="F437" s="98"/>
      <c r="G437" s="98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144"/>
      <c r="E438" s="98"/>
      <c r="F438" s="98"/>
      <c r="G438" s="98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144"/>
      <c r="E439" s="98"/>
      <c r="F439" s="98"/>
      <c r="G439" s="98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144"/>
      <c r="E440" s="98"/>
      <c r="F440" s="98"/>
      <c r="G440" s="98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144"/>
      <c r="E441" s="98"/>
      <c r="F441" s="98"/>
      <c r="G441" s="98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144"/>
      <c r="E442" s="98"/>
      <c r="F442" s="98"/>
      <c r="G442" s="98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144"/>
      <c r="E443" s="98"/>
      <c r="F443" s="98"/>
      <c r="G443" s="98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144"/>
      <c r="E444" s="98"/>
      <c r="F444" s="98"/>
      <c r="G444" s="98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144"/>
      <c r="E445" s="98"/>
      <c r="F445" s="98"/>
      <c r="G445" s="98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144"/>
      <c r="E446" s="98"/>
      <c r="F446" s="98"/>
      <c r="G446" s="98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144"/>
      <c r="E447" s="98"/>
      <c r="F447" s="98"/>
      <c r="G447" s="98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144"/>
      <c r="E448" s="98"/>
      <c r="F448" s="98"/>
      <c r="G448" s="98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144"/>
      <c r="E449" s="98"/>
      <c r="F449" s="98"/>
      <c r="G449" s="98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144"/>
      <c r="E450" s="98"/>
      <c r="F450" s="98"/>
      <c r="G450" s="98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144"/>
      <c r="E451" s="98"/>
      <c r="F451" s="98"/>
      <c r="G451" s="98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144"/>
      <c r="E452" s="98"/>
      <c r="F452" s="98"/>
      <c r="G452" s="98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144"/>
      <c r="E453" s="98"/>
      <c r="F453" s="98"/>
      <c r="G453" s="98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144"/>
      <c r="E454" s="98"/>
      <c r="F454" s="98"/>
      <c r="G454" s="98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144"/>
      <c r="E455" s="98"/>
      <c r="F455" s="98"/>
      <c r="G455" s="98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144"/>
      <c r="E456" s="98"/>
      <c r="F456" s="98"/>
      <c r="G456" s="98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144"/>
      <c r="E457" s="98"/>
      <c r="F457" s="98"/>
      <c r="G457" s="98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144"/>
      <c r="E458" s="98"/>
      <c r="F458" s="98"/>
      <c r="G458" s="98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144"/>
      <c r="E459" s="98"/>
      <c r="F459" s="98"/>
      <c r="G459" s="98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144"/>
      <c r="E460" s="98"/>
      <c r="F460" s="98"/>
      <c r="G460" s="98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144"/>
      <c r="E461" s="98"/>
      <c r="F461" s="98"/>
      <c r="G461" s="98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144"/>
      <c r="E462" s="98"/>
      <c r="F462" s="98"/>
      <c r="G462" s="98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144"/>
      <c r="E463" s="98"/>
      <c r="F463" s="98"/>
      <c r="G463" s="98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144"/>
      <c r="E464" s="98"/>
      <c r="F464" s="98"/>
      <c r="G464" s="98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144"/>
      <c r="E465" s="98"/>
      <c r="F465" s="98"/>
      <c r="G465" s="98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144"/>
      <c r="E466" s="98"/>
      <c r="F466" s="98"/>
      <c r="G466" s="98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144"/>
      <c r="E467" s="98"/>
      <c r="F467" s="98"/>
      <c r="G467" s="98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144"/>
      <c r="E468" s="98"/>
      <c r="F468" s="98"/>
      <c r="G468" s="98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144"/>
      <c r="E469" s="98"/>
      <c r="F469" s="98"/>
      <c r="G469" s="98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144"/>
      <c r="E470" s="98"/>
      <c r="F470" s="98"/>
      <c r="G470" s="98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144"/>
      <c r="E471" s="98"/>
      <c r="F471" s="98"/>
      <c r="G471" s="98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144"/>
      <c r="E472" s="98"/>
      <c r="F472" s="98"/>
      <c r="G472" s="98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144"/>
      <c r="E473" s="98"/>
      <c r="F473" s="98"/>
      <c r="G473" s="98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144"/>
      <c r="E474" s="98"/>
      <c r="F474" s="98"/>
      <c r="G474" s="98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144"/>
      <c r="E475" s="98"/>
      <c r="F475" s="98"/>
      <c r="G475" s="98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144"/>
      <c r="E476" s="98"/>
      <c r="F476" s="98"/>
      <c r="G476" s="98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144"/>
      <c r="E477" s="98"/>
      <c r="F477" s="98"/>
      <c r="G477" s="98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144"/>
      <c r="E478" s="98"/>
      <c r="F478" s="98"/>
      <c r="G478" s="98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144"/>
      <c r="E479" s="98"/>
      <c r="F479" s="98"/>
      <c r="G479" s="98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144"/>
      <c r="E480" s="98"/>
      <c r="F480" s="98"/>
      <c r="G480" s="98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144"/>
      <c r="E481" s="98"/>
      <c r="F481" s="98"/>
      <c r="G481" s="98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144"/>
      <c r="E482" s="98"/>
      <c r="F482" s="98"/>
      <c r="G482" s="98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144"/>
      <c r="E483" s="98"/>
      <c r="F483" s="98"/>
      <c r="G483" s="98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144"/>
      <c r="E484" s="98"/>
      <c r="F484" s="98"/>
      <c r="G484" s="98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144"/>
      <c r="E485" s="98"/>
      <c r="F485" s="98"/>
      <c r="G485" s="98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144"/>
      <c r="E486" s="98"/>
      <c r="F486" s="98"/>
      <c r="G486" s="98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144"/>
      <c r="E487" s="98"/>
      <c r="F487" s="98"/>
      <c r="G487" s="98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144"/>
      <c r="E488" s="98"/>
      <c r="F488" s="98"/>
      <c r="G488" s="98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144"/>
      <c r="E489" s="98"/>
      <c r="F489" s="98"/>
      <c r="G489" s="98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144"/>
      <c r="E490" s="98"/>
      <c r="F490" s="98"/>
      <c r="G490" s="98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144"/>
      <c r="E491" s="98"/>
      <c r="F491" s="98"/>
      <c r="G491" s="98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144"/>
      <c r="E492" s="98"/>
      <c r="F492" s="98"/>
      <c r="G492" s="98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144"/>
      <c r="E493" s="98"/>
      <c r="F493" s="98"/>
      <c r="G493" s="98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144"/>
      <c r="E494" s="98"/>
      <c r="F494" s="98"/>
      <c r="G494" s="98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144"/>
      <c r="E495" s="98"/>
      <c r="F495" s="98"/>
      <c r="G495" s="98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144"/>
      <c r="E496" s="98"/>
      <c r="F496" s="98"/>
      <c r="G496" s="98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144"/>
      <c r="E497" s="98"/>
      <c r="F497" s="98"/>
      <c r="G497" s="98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144"/>
      <c r="E498" s="98"/>
      <c r="F498" s="98"/>
      <c r="G498" s="98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144"/>
      <c r="E499" s="98"/>
      <c r="F499" s="98"/>
      <c r="G499" s="98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144"/>
      <c r="E500" s="98"/>
      <c r="F500" s="98"/>
      <c r="G500" s="98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144"/>
      <c r="E501" s="98"/>
      <c r="F501" s="98"/>
      <c r="G501" s="98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144"/>
      <c r="E502" s="98"/>
      <c r="F502" s="98"/>
      <c r="G502" s="98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144"/>
      <c r="E503" s="98"/>
      <c r="F503" s="98"/>
      <c r="G503" s="98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144"/>
      <c r="E504" s="98"/>
      <c r="F504" s="98"/>
      <c r="G504" s="98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144"/>
      <c r="E505" s="98"/>
      <c r="F505" s="98"/>
      <c r="G505" s="98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144"/>
      <c r="E506" s="98"/>
      <c r="F506" s="98"/>
      <c r="G506" s="98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144"/>
      <c r="E507" s="98"/>
      <c r="F507" s="98"/>
      <c r="G507" s="98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144"/>
      <c r="E508" s="98"/>
      <c r="F508" s="98"/>
      <c r="G508" s="98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144"/>
      <c r="E509" s="98"/>
      <c r="F509" s="98"/>
      <c r="G509" s="98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144"/>
      <c r="E510" s="98"/>
      <c r="F510" s="98"/>
      <c r="G510" s="98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144"/>
      <c r="E511" s="98"/>
      <c r="F511" s="98"/>
      <c r="G511" s="98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144"/>
      <c r="E512" s="98"/>
      <c r="F512" s="98"/>
      <c r="G512" s="98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144"/>
      <c r="E513" s="98"/>
      <c r="F513" s="98"/>
      <c r="G513" s="98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144"/>
      <c r="E514" s="98"/>
      <c r="F514" s="98"/>
      <c r="G514" s="98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144"/>
      <c r="E515" s="98"/>
      <c r="F515" s="98"/>
      <c r="G515" s="98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144"/>
      <c r="E516" s="98"/>
      <c r="F516" s="98"/>
      <c r="G516" s="98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144"/>
      <c r="E517" s="98"/>
      <c r="F517" s="98"/>
      <c r="G517" s="98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144"/>
      <c r="E518" s="98"/>
      <c r="F518" s="98"/>
      <c r="G518" s="98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144"/>
      <c r="E519" s="98"/>
      <c r="F519" s="98"/>
      <c r="G519" s="98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144"/>
      <c r="E520" s="98"/>
      <c r="F520" s="98"/>
      <c r="G520" s="98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144"/>
      <c r="E521" s="98"/>
      <c r="F521" s="98"/>
      <c r="G521" s="98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144"/>
      <c r="E522" s="98"/>
      <c r="F522" s="98"/>
      <c r="G522" s="98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144"/>
      <c r="E523" s="98"/>
      <c r="F523" s="98"/>
      <c r="G523" s="98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144"/>
      <c r="E524" s="98"/>
      <c r="F524" s="98"/>
      <c r="G524" s="98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144"/>
      <c r="E525" s="98"/>
      <c r="F525" s="98"/>
      <c r="G525" s="98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144"/>
      <c r="E526" s="98"/>
      <c r="F526" s="98"/>
      <c r="G526" s="98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144"/>
      <c r="E527" s="98"/>
      <c r="F527" s="98"/>
      <c r="G527" s="98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144"/>
      <c r="E528" s="98"/>
      <c r="F528" s="98"/>
      <c r="G528" s="98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144"/>
      <c r="E529" s="98"/>
      <c r="F529" s="98"/>
      <c r="G529" s="98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144"/>
      <c r="E530" s="98"/>
      <c r="F530" s="98"/>
      <c r="G530" s="98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144"/>
      <c r="E531" s="98"/>
      <c r="F531" s="98"/>
      <c r="G531" s="98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144"/>
      <c r="E532" s="98"/>
      <c r="F532" s="98"/>
      <c r="G532" s="98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144"/>
      <c r="E533" s="98"/>
      <c r="F533" s="98"/>
      <c r="G533" s="98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144"/>
      <c r="E534" s="98"/>
      <c r="F534" s="98"/>
      <c r="G534" s="98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144"/>
      <c r="E535" s="98"/>
      <c r="F535" s="98"/>
      <c r="G535" s="98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144"/>
      <c r="E536" s="98"/>
      <c r="F536" s="98"/>
      <c r="G536" s="98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144"/>
      <c r="E537" s="98"/>
      <c r="F537" s="98"/>
      <c r="G537" s="98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144"/>
      <c r="E538" s="98"/>
      <c r="F538" s="98"/>
      <c r="G538" s="98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144"/>
      <c r="E539" s="98"/>
      <c r="F539" s="98"/>
      <c r="G539" s="98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144"/>
      <c r="E540" s="98"/>
      <c r="F540" s="98"/>
      <c r="G540" s="98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144"/>
      <c r="E541" s="98"/>
      <c r="F541" s="98"/>
      <c r="G541" s="98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144"/>
      <c r="E542" s="98"/>
      <c r="F542" s="98"/>
      <c r="G542" s="98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144"/>
      <c r="E543" s="98"/>
      <c r="F543" s="98"/>
      <c r="G543" s="98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144"/>
      <c r="E544" s="98"/>
      <c r="F544" s="98"/>
      <c r="G544" s="98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144"/>
      <c r="E545" s="98"/>
      <c r="F545" s="98"/>
      <c r="G545" s="98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144"/>
      <c r="E546" s="98"/>
      <c r="F546" s="98"/>
      <c r="G546" s="98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144"/>
      <c r="E547" s="98"/>
      <c r="F547" s="98"/>
      <c r="G547" s="98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144"/>
      <c r="E548" s="98"/>
      <c r="F548" s="98"/>
      <c r="G548" s="98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144"/>
      <c r="E549" s="98"/>
      <c r="F549" s="98"/>
      <c r="G549" s="98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144"/>
      <c r="E550" s="98"/>
      <c r="F550" s="98"/>
      <c r="G550" s="98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144"/>
      <c r="E551" s="98"/>
      <c r="F551" s="98"/>
      <c r="G551" s="98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144"/>
      <c r="E552" s="98"/>
      <c r="F552" s="98"/>
      <c r="G552" s="98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144"/>
      <c r="E553" s="98"/>
      <c r="F553" s="98"/>
      <c r="G553" s="98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144"/>
      <c r="E554" s="98"/>
      <c r="F554" s="98"/>
      <c r="G554" s="98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144"/>
      <c r="E555" s="98"/>
      <c r="F555" s="98"/>
      <c r="G555" s="98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144"/>
      <c r="E556" s="98"/>
      <c r="F556" s="98"/>
      <c r="G556" s="98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144"/>
      <c r="E557" s="98"/>
      <c r="F557" s="98"/>
      <c r="G557" s="98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144"/>
      <c r="E558" s="98"/>
      <c r="F558" s="98"/>
      <c r="G558" s="98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144"/>
      <c r="E559" s="98"/>
      <c r="F559" s="98"/>
      <c r="G559" s="98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144"/>
      <c r="E560" s="98"/>
      <c r="F560" s="98"/>
      <c r="G560" s="98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144"/>
      <c r="E561" s="98"/>
      <c r="F561" s="98"/>
      <c r="G561" s="98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144"/>
      <c r="E562" s="98"/>
      <c r="F562" s="98"/>
      <c r="G562" s="98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144"/>
      <c r="E563" s="98"/>
      <c r="F563" s="98"/>
      <c r="G563" s="98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144"/>
      <c r="E564" s="98"/>
      <c r="F564" s="98"/>
      <c r="G564" s="98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144"/>
      <c r="E565" s="98"/>
      <c r="F565" s="98"/>
      <c r="G565" s="98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144"/>
      <c r="E566" s="98"/>
      <c r="F566" s="98"/>
      <c r="G566" s="98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144"/>
      <c r="E567" s="98"/>
      <c r="F567" s="98"/>
      <c r="G567" s="98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144"/>
      <c r="E568" s="98"/>
      <c r="F568" s="98"/>
      <c r="G568" s="98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144"/>
      <c r="E569" s="98"/>
      <c r="F569" s="98"/>
      <c r="G569" s="98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144"/>
      <c r="E570" s="98"/>
      <c r="F570" s="98"/>
      <c r="G570" s="98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144"/>
      <c r="E571" s="98"/>
      <c r="F571" s="98"/>
      <c r="G571" s="98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144"/>
      <c r="E572" s="98"/>
      <c r="F572" s="98"/>
      <c r="G572" s="98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144"/>
      <c r="E573" s="98"/>
      <c r="F573" s="98"/>
      <c r="G573" s="98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144"/>
      <c r="E574" s="98"/>
      <c r="F574" s="98"/>
      <c r="G574" s="98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144"/>
      <c r="E575" s="98"/>
      <c r="F575" s="98"/>
      <c r="G575" s="98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144"/>
      <c r="E576" s="98"/>
      <c r="F576" s="98"/>
      <c r="G576" s="98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144"/>
      <c r="E577" s="98"/>
      <c r="F577" s="98"/>
      <c r="G577" s="98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144"/>
      <c r="E578" s="98"/>
      <c r="F578" s="98"/>
      <c r="G578" s="98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144"/>
      <c r="E579" s="98"/>
      <c r="F579" s="98"/>
      <c r="G579" s="98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144"/>
      <c r="E580" s="98"/>
      <c r="F580" s="98"/>
      <c r="G580" s="98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144"/>
      <c r="E581" s="98"/>
      <c r="F581" s="98"/>
      <c r="G581" s="98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144"/>
      <c r="E582" s="98"/>
      <c r="F582" s="98"/>
      <c r="G582" s="98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144"/>
      <c r="E583" s="98"/>
      <c r="F583" s="98"/>
      <c r="G583" s="98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144"/>
      <c r="E584" s="98"/>
      <c r="F584" s="98"/>
      <c r="G584" s="98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144"/>
      <c r="E585" s="98"/>
      <c r="F585" s="98"/>
      <c r="G585" s="98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144"/>
      <c r="E586" s="98"/>
      <c r="F586" s="98"/>
      <c r="G586" s="98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144"/>
      <c r="E587" s="98"/>
      <c r="F587" s="98"/>
      <c r="G587" s="98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144"/>
      <c r="E588" s="98"/>
      <c r="F588" s="98"/>
      <c r="G588" s="98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144"/>
      <c r="E589" s="98"/>
      <c r="F589" s="98"/>
      <c r="G589" s="98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144"/>
      <c r="E590" s="98"/>
      <c r="F590" s="98"/>
      <c r="G590" s="98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144"/>
      <c r="E591" s="98"/>
      <c r="F591" s="98"/>
      <c r="G591" s="98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144"/>
      <c r="E592" s="98"/>
      <c r="F592" s="98"/>
      <c r="G592" s="98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144"/>
      <c r="E593" s="98"/>
      <c r="F593" s="98"/>
      <c r="G593" s="98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144"/>
      <c r="E594" s="98"/>
      <c r="F594" s="98"/>
      <c r="G594" s="98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144"/>
      <c r="E595" s="98"/>
      <c r="F595" s="98"/>
      <c r="G595" s="98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144"/>
      <c r="E596" s="98"/>
      <c r="F596" s="98"/>
      <c r="G596" s="98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144"/>
      <c r="E597" s="98"/>
      <c r="F597" s="98"/>
      <c r="G597" s="98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144"/>
      <c r="E598" s="98"/>
      <c r="F598" s="98"/>
      <c r="G598" s="98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144"/>
      <c r="E599" s="98"/>
      <c r="F599" s="98"/>
      <c r="G599" s="98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144"/>
      <c r="E600" s="98"/>
      <c r="F600" s="98"/>
      <c r="G600" s="98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144"/>
      <c r="E601" s="98"/>
      <c r="F601" s="98"/>
      <c r="G601" s="98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144"/>
      <c r="E602" s="98"/>
      <c r="F602" s="98"/>
      <c r="G602" s="98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144"/>
      <c r="E603" s="98"/>
      <c r="F603" s="98"/>
      <c r="G603" s="98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144"/>
      <c r="E604" s="98"/>
      <c r="F604" s="98"/>
      <c r="G604" s="98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144"/>
      <c r="E605" s="98"/>
      <c r="F605" s="98"/>
      <c r="G605" s="98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144"/>
      <c r="E606" s="98"/>
      <c r="F606" s="98"/>
      <c r="G606" s="98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144"/>
      <c r="E607" s="98"/>
      <c r="F607" s="98"/>
      <c r="G607" s="98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144"/>
      <c r="E608" s="98"/>
      <c r="F608" s="98"/>
      <c r="G608" s="98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144"/>
      <c r="E609" s="98"/>
      <c r="F609" s="98"/>
      <c r="G609" s="98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144"/>
      <c r="E610" s="98"/>
      <c r="F610" s="98"/>
      <c r="G610" s="98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144"/>
      <c r="E611" s="98"/>
      <c r="F611" s="98"/>
      <c r="G611" s="98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144"/>
      <c r="E612" s="98"/>
      <c r="F612" s="98"/>
      <c r="G612" s="98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144"/>
      <c r="E613" s="98"/>
      <c r="F613" s="98"/>
      <c r="G613" s="98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144"/>
      <c r="E614" s="98"/>
      <c r="F614" s="98"/>
      <c r="G614" s="98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144"/>
      <c r="E615" s="98"/>
      <c r="F615" s="98"/>
      <c r="G615" s="98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144"/>
      <c r="E616" s="98"/>
      <c r="F616" s="98"/>
      <c r="G616" s="98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144"/>
      <c r="E617" s="98"/>
      <c r="F617" s="98"/>
      <c r="G617" s="98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144"/>
      <c r="E618" s="98"/>
      <c r="F618" s="98"/>
      <c r="G618" s="98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144"/>
      <c r="E619" s="98"/>
      <c r="F619" s="98"/>
      <c r="G619" s="98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144"/>
      <c r="E620" s="98"/>
      <c r="F620" s="98"/>
      <c r="G620" s="98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144"/>
      <c r="E621" s="98"/>
      <c r="F621" s="98"/>
      <c r="G621" s="98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144"/>
      <c r="E622" s="98"/>
      <c r="F622" s="98"/>
      <c r="G622" s="98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144"/>
      <c r="E623" s="98"/>
      <c r="F623" s="98"/>
      <c r="G623" s="98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144"/>
      <c r="E624" s="98"/>
      <c r="F624" s="98"/>
      <c r="G624" s="98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144"/>
      <c r="E625" s="98"/>
      <c r="F625" s="98"/>
      <c r="G625" s="98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144"/>
      <c r="E626" s="98"/>
      <c r="F626" s="98"/>
      <c r="G626" s="98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144"/>
      <c r="E627" s="98"/>
      <c r="F627" s="98"/>
      <c r="G627" s="98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144"/>
      <c r="E628" s="98"/>
      <c r="F628" s="98"/>
      <c r="G628" s="98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144"/>
      <c r="E629" s="98"/>
      <c r="F629" s="98"/>
      <c r="G629" s="98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144"/>
      <c r="E630" s="98"/>
      <c r="F630" s="98"/>
      <c r="G630" s="98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144"/>
      <c r="E631" s="98"/>
      <c r="F631" s="98"/>
      <c r="G631" s="98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144"/>
      <c r="E632" s="98"/>
      <c r="F632" s="98"/>
      <c r="G632" s="98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144"/>
      <c r="E633" s="98"/>
      <c r="F633" s="98"/>
      <c r="G633" s="98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144"/>
      <c r="E634" s="98"/>
      <c r="F634" s="98"/>
      <c r="G634" s="98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144"/>
      <c r="E635" s="98"/>
      <c r="F635" s="98"/>
      <c r="G635" s="98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144"/>
      <c r="E636" s="98"/>
      <c r="F636" s="98"/>
      <c r="G636" s="98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144"/>
      <c r="E637" s="98"/>
      <c r="F637" s="98"/>
      <c r="G637" s="98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144"/>
      <c r="E638" s="98"/>
      <c r="F638" s="98"/>
      <c r="G638" s="98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144"/>
      <c r="E639" s="98"/>
      <c r="F639" s="98"/>
      <c r="G639" s="98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144"/>
      <c r="E640" s="98"/>
      <c r="F640" s="98"/>
      <c r="G640" s="98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144"/>
      <c r="E641" s="98"/>
      <c r="F641" s="98"/>
      <c r="G641" s="98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144"/>
      <c r="E642" s="98"/>
      <c r="F642" s="98"/>
      <c r="G642" s="98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144"/>
      <c r="E643" s="98"/>
      <c r="F643" s="98"/>
      <c r="G643" s="98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144"/>
      <c r="E644" s="98"/>
      <c r="F644" s="98"/>
      <c r="G644" s="98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144"/>
      <c r="E645" s="98"/>
      <c r="F645" s="98"/>
      <c r="G645" s="98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144"/>
      <c r="E646" s="98"/>
      <c r="F646" s="98"/>
      <c r="G646" s="98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144"/>
      <c r="E647" s="98"/>
      <c r="F647" s="98"/>
      <c r="G647" s="98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144"/>
      <c r="E648" s="98"/>
      <c r="F648" s="98"/>
      <c r="G648" s="98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144"/>
      <c r="E649" s="98"/>
      <c r="F649" s="98"/>
      <c r="G649" s="98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144"/>
      <c r="E650" s="98"/>
      <c r="F650" s="98"/>
      <c r="G650" s="98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144"/>
      <c r="E651" s="98"/>
      <c r="F651" s="98"/>
      <c r="G651" s="98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144"/>
      <c r="E652" s="98"/>
      <c r="F652" s="98"/>
      <c r="G652" s="98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144"/>
      <c r="E653" s="98"/>
      <c r="F653" s="98"/>
      <c r="G653" s="98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144"/>
      <c r="E654" s="98"/>
      <c r="F654" s="98"/>
      <c r="G654" s="98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144"/>
      <c r="E655" s="98"/>
      <c r="F655" s="98"/>
      <c r="G655" s="98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144"/>
      <c r="E656" s="98"/>
      <c r="F656" s="98"/>
      <c r="G656" s="98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144"/>
      <c r="E657" s="98"/>
      <c r="F657" s="98"/>
      <c r="G657" s="98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144"/>
      <c r="E658" s="98"/>
      <c r="F658" s="98"/>
      <c r="G658" s="98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144"/>
      <c r="E659" s="98"/>
      <c r="F659" s="98"/>
      <c r="G659" s="98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144"/>
      <c r="E660" s="98"/>
      <c r="F660" s="98"/>
      <c r="G660" s="98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144"/>
      <c r="E661" s="98"/>
      <c r="F661" s="98"/>
      <c r="G661" s="98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144"/>
      <c r="E662" s="98"/>
      <c r="F662" s="98"/>
      <c r="G662" s="98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144"/>
      <c r="E663" s="98"/>
      <c r="F663" s="98"/>
      <c r="G663" s="98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144"/>
      <c r="E664" s="98"/>
      <c r="F664" s="98"/>
      <c r="G664" s="98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144"/>
      <c r="E665" s="98"/>
      <c r="F665" s="98"/>
      <c r="G665" s="98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144"/>
      <c r="E666" s="98"/>
      <c r="F666" s="98"/>
      <c r="G666" s="98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144"/>
      <c r="E667" s="98"/>
      <c r="F667" s="98"/>
      <c r="G667" s="98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144"/>
      <c r="E668" s="98"/>
      <c r="F668" s="98"/>
      <c r="G668" s="98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144"/>
      <c r="E669" s="98"/>
      <c r="F669" s="98"/>
      <c r="G669" s="98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144"/>
      <c r="E670" s="98"/>
      <c r="F670" s="98"/>
      <c r="G670" s="98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144"/>
      <c r="E671" s="98"/>
      <c r="F671" s="98"/>
      <c r="G671" s="98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144"/>
      <c r="E672" s="98"/>
      <c r="F672" s="98"/>
      <c r="G672" s="98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144"/>
      <c r="E673" s="98"/>
      <c r="F673" s="98"/>
      <c r="G673" s="98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144"/>
      <c r="E674" s="98"/>
      <c r="F674" s="98"/>
      <c r="G674" s="98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144"/>
      <c r="E675" s="98"/>
      <c r="F675" s="98"/>
      <c r="G675" s="98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144"/>
      <c r="E676" s="98"/>
      <c r="F676" s="98"/>
      <c r="G676" s="98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144"/>
      <c r="E677" s="98"/>
      <c r="F677" s="98"/>
      <c r="G677" s="98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144"/>
      <c r="E678" s="98"/>
      <c r="F678" s="98"/>
      <c r="G678" s="98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144"/>
      <c r="E679" s="98"/>
      <c r="F679" s="98"/>
      <c r="G679" s="98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144"/>
      <c r="E680" s="98"/>
      <c r="F680" s="98"/>
      <c r="G680" s="98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144"/>
      <c r="E681" s="98"/>
      <c r="F681" s="98"/>
      <c r="G681" s="98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144"/>
      <c r="E682" s="98"/>
      <c r="F682" s="98"/>
      <c r="G682" s="98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144"/>
      <c r="E683" s="98"/>
      <c r="F683" s="98"/>
      <c r="G683" s="98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144"/>
      <c r="E684" s="98"/>
      <c r="F684" s="98"/>
      <c r="G684" s="98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144"/>
      <c r="E685" s="98"/>
      <c r="F685" s="98"/>
      <c r="G685" s="98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144"/>
      <c r="E686" s="98"/>
      <c r="F686" s="98"/>
      <c r="G686" s="98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144"/>
      <c r="E687" s="98"/>
      <c r="F687" s="98"/>
      <c r="G687" s="98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144"/>
      <c r="E688" s="98"/>
      <c r="F688" s="98"/>
      <c r="G688" s="98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144"/>
      <c r="E689" s="98"/>
      <c r="F689" s="98"/>
      <c r="G689" s="98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144"/>
      <c r="E690" s="98"/>
      <c r="F690" s="98"/>
      <c r="G690" s="98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144"/>
      <c r="E691" s="98"/>
      <c r="F691" s="98"/>
      <c r="G691" s="98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144"/>
      <c r="E692" s="98"/>
      <c r="F692" s="98"/>
      <c r="G692" s="98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144"/>
      <c r="E693" s="98"/>
      <c r="F693" s="98"/>
      <c r="G693" s="98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144"/>
      <c r="E694" s="98"/>
      <c r="F694" s="98"/>
      <c r="G694" s="98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144"/>
      <c r="E695" s="98"/>
      <c r="F695" s="98"/>
      <c r="G695" s="98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144"/>
      <c r="E696" s="98"/>
      <c r="F696" s="98"/>
      <c r="G696" s="98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144"/>
      <c r="E697" s="98"/>
      <c r="F697" s="98"/>
      <c r="G697" s="98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144"/>
      <c r="E698" s="98"/>
      <c r="F698" s="98"/>
      <c r="G698" s="98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144"/>
      <c r="E699" s="98"/>
      <c r="F699" s="98"/>
      <c r="G699" s="98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144"/>
      <c r="E700" s="98"/>
      <c r="F700" s="98"/>
      <c r="G700" s="98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144"/>
      <c r="E701" s="98"/>
      <c r="F701" s="98"/>
      <c r="G701" s="98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144"/>
      <c r="E702" s="98"/>
      <c r="F702" s="98"/>
      <c r="G702" s="98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144"/>
      <c r="E703" s="98"/>
      <c r="F703" s="98"/>
      <c r="G703" s="98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144"/>
      <c r="E704" s="98"/>
      <c r="F704" s="98"/>
      <c r="G704" s="98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144"/>
      <c r="E705" s="98"/>
      <c r="F705" s="98"/>
      <c r="G705" s="98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144"/>
      <c r="E706" s="98"/>
      <c r="F706" s="98"/>
      <c r="G706" s="98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144"/>
      <c r="E707" s="98"/>
      <c r="F707" s="98"/>
      <c r="G707" s="98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144"/>
      <c r="E708" s="98"/>
      <c r="F708" s="98"/>
      <c r="G708" s="98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144"/>
      <c r="E709" s="98"/>
      <c r="F709" s="98"/>
      <c r="G709" s="98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144"/>
      <c r="E710" s="98"/>
      <c r="F710" s="98"/>
      <c r="G710" s="98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144"/>
      <c r="E711" s="98"/>
      <c r="F711" s="98"/>
      <c r="G711" s="98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144"/>
      <c r="E712" s="98"/>
      <c r="F712" s="98"/>
      <c r="G712" s="98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144"/>
      <c r="E713" s="98"/>
      <c r="F713" s="98"/>
      <c r="G713" s="98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144"/>
      <c r="E714" s="98"/>
      <c r="F714" s="98"/>
      <c r="G714" s="98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144"/>
      <c r="E715" s="98"/>
      <c r="F715" s="98"/>
      <c r="G715" s="98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144"/>
      <c r="E716" s="98"/>
      <c r="F716" s="98"/>
      <c r="G716" s="98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144"/>
      <c r="E717" s="98"/>
      <c r="F717" s="98"/>
      <c r="G717" s="98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144"/>
      <c r="E718" s="98"/>
      <c r="F718" s="98"/>
      <c r="G718" s="98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144"/>
      <c r="E719" s="98"/>
      <c r="F719" s="98"/>
      <c r="G719" s="98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144"/>
      <c r="E720" s="98"/>
      <c r="F720" s="98"/>
      <c r="G720" s="98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144"/>
      <c r="E721" s="98"/>
      <c r="F721" s="98"/>
      <c r="G721" s="98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144"/>
      <c r="E722" s="98"/>
      <c r="F722" s="98"/>
      <c r="G722" s="98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144"/>
      <c r="E723" s="98"/>
      <c r="F723" s="98"/>
      <c r="G723" s="98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144"/>
      <c r="E724" s="98"/>
      <c r="F724" s="98"/>
      <c r="G724" s="98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144"/>
      <c r="E725" s="98"/>
      <c r="F725" s="98"/>
      <c r="G725" s="98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144"/>
      <c r="E726" s="98"/>
      <c r="F726" s="98"/>
      <c r="G726" s="98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144"/>
      <c r="E727" s="98"/>
      <c r="F727" s="98"/>
      <c r="G727" s="98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144"/>
      <c r="E728" s="98"/>
      <c r="F728" s="98"/>
      <c r="G728" s="98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144"/>
      <c r="E729" s="98"/>
      <c r="F729" s="98"/>
      <c r="G729" s="98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144"/>
      <c r="E730" s="98"/>
      <c r="F730" s="98"/>
      <c r="G730" s="98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144"/>
      <c r="E731" s="98"/>
      <c r="F731" s="98"/>
      <c r="G731" s="98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144"/>
      <c r="E732" s="98"/>
      <c r="F732" s="98"/>
      <c r="G732" s="98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144"/>
      <c r="E733" s="98"/>
      <c r="F733" s="98"/>
      <c r="G733" s="98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144"/>
      <c r="E734" s="98"/>
      <c r="F734" s="98"/>
      <c r="G734" s="98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144"/>
      <c r="E735" s="98"/>
      <c r="F735" s="98"/>
      <c r="G735" s="98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144"/>
      <c r="E736" s="98"/>
      <c r="F736" s="98"/>
      <c r="G736" s="98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144"/>
      <c r="E737" s="98"/>
      <c r="F737" s="98"/>
      <c r="G737" s="98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144"/>
      <c r="E738" s="98"/>
      <c r="F738" s="98"/>
      <c r="G738" s="98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144"/>
      <c r="E739" s="98"/>
      <c r="F739" s="98"/>
      <c r="G739" s="98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144"/>
      <c r="E740" s="98"/>
      <c r="F740" s="98"/>
      <c r="G740" s="98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144"/>
      <c r="E741" s="98"/>
      <c r="F741" s="98"/>
      <c r="G741" s="98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144"/>
      <c r="E742" s="98"/>
      <c r="F742" s="98"/>
      <c r="G742" s="98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144"/>
      <c r="E743" s="98"/>
      <c r="F743" s="98"/>
      <c r="G743" s="98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144"/>
      <c r="E744" s="98"/>
      <c r="F744" s="98"/>
      <c r="G744" s="98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144"/>
      <c r="E745" s="98"/>
      <c r="F745" s="98"/>
      <c r="G745" s="98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144"/>
      <c r="E746" s="98"/>
      <c r="F746" s="98"/>
      <c r="G746" s="98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144"/>
      <c r="E747" s="98"/>
      <c r="F747" s="98"/>
      <c r="G747" s="98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144"/>
      <c r="E748" s="98"/>
      <c r="F748" s="98"/>
      <c r="G748" s="98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144"/>
      <c r="E749" s="98"/>
      <c r="F749" s="98"/>
      <c r="G749" s="98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144"/>
      <c r="E750" s="98"/>
      <c r="F750" s="98"/>
      <c r="G750" s="98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144"/>
      <c r="E751" s="98"/>
      <c r="F751" s="98"/>
      <c r="G751" s="98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144"/>
      <c r="E752" s="98"/>
      <c r="F752" s="98"/>
      <c r="G752" s="98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144"/>
      <c r="E753" s="98"/>
      <c r="F753" s="98"/>
      <c r="G753" s="98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144"/>
      <c r="E754" s="98"/>
      <c r="F754" s="98"/>
      <c r="G754" s="98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144"/>
      <c r="E755" s="98"/>
      <c r="F755" s="98"/>
      <c r="G755" s="98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144"/>
      <c r="E756" s="98"/>
      <c r="F756" s="98"/>
      <c r="G756" s="98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144"/>
      <c r="E757" s="98"/>
      <c r="F757" s="98"/>
      <c r="G757" s="98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144"/>
      <c r="E758" s="98"/>
      <c r="F758" s="98"/>
      <c r="G758" s="98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144"/>
      <c r="E759" s="98"/>
      <c r="F759" s="98"/>
      <c r="G759" s="98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144"/>
      <c r="E760" s="98"/>
      <c r="F760" s="98"/>
      <c r="G760" s="98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144"/>
      <c r="E761" s="98"/>
      <c r="F761" s="98"/>
      <c r="G761" s="98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144"/>
      <c r="E762" s="98"/>
      <c r="F762" s="98"/>
      <c r="G762" s="98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144"/>
      <c r="E763" s="98"/>
      <c r="F763" s="98"/>
      <c r="G763" s="98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144"/>
      <c r="E764" s="98"/>
      <c r="F764" s="98"/>
      <c r="G764" s="98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144"/>
      <c r="E765" s="98"/>
      <c r="F765" s="98"/>
      <c r="G765" s="98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144"/>
      <c r="E766" s="98"/>
      <c r="F766" s="98"/>
      <c r="G766" s="98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144"/>
      <c r="E767" s="98"/>
      <c r="F767" s="98"/>
      <c r="G767" s="98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144"/>
      <c r="E768" s="98"/>
      <c r="F768" s="98"/>
      <c r="G768" s="98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144"/>
      <c r="E769" s="98"/>
      <c r="F769" s="98"/>
      <c r="G769" s="98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144"/>
      <c r="E770" s="98"/>
      <c r="F770" s="98"/>
      <c r="G770" s="98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144"/>
      <c r="E771" s="98"/>
      <c r="F771" s="98"/>
      <c r="G771" s="98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144"/>
      <c r="E772" s="98"/>
      <c r="F772" s="98"/>
      <c r="G772" s="98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144"/>
      <c r="E773" s="98"/>
      <c r="F773" s="98"/>
      <c r="G773" s="98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144"/>
      <c r="E774" s="98"/>
      <c r="F774" s="98"/>
      <c r="G774" s="98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144"/>
      <c r="E775" s="98"/>
      <c r="F775" s="98"/>
      <c r="G775" s="98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144"/>
      <c r="E776" s="98"/>
      <c r="F776" s="98"/>
      <c r="G776" s="98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144"/>
      <c r="E777" s="98"/>
      <c r="F777" s="98"/>
      <c r="G777" s="98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144"/>
      <c r="E778" s="98"/>
      <c r="F778" s="98"/>
      <c r="G778" s="98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144"/>
      <c r="E779" s="98"/>
      <c r="F779" s="98"/>
      <c r="G779" s="98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144"/>
      <c r="E780" s="98"/>
      <c r="F780" s="98"/>
      <c r="G780" s="98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144"/>
      <c r="E781" s="98"/>
      <c r="F781" s="98"/>
      <c r="G781" s="98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144"/>
      <c r="E782" s="98"/>
      <c r="F782" s="98"/>
      <c r="G782" s="98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144"/>
      <c r="E783" s="98"/>
      <c r="F783" s="98"/>
      <c r="G783" s="98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144"/>
      <c r="E784" s="98"/>
      <c r="F784" s="98"/>
      <c r="G784" s="98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144"/>
      <c r="E785" s="98"/>
      <c r="F785" s="98"/>
      <c r="G785" s="98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144"/>
      <c r="E786" s="98"/>
      <c r="F786" s="98"/>
      <c r="G786" s="98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144"/>
      <c r="E787" s="98"/>
      <c r="F787" s="98"/>
      <c r="G787" s="98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144"/>
      <c r="E788" s="98"/>
      <c r="F788" s="98"/>
      <c r="G788" s="98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144"/>
      <c r="E789" s="98"/>
      <c r="F789" s="98"/>
      <c r="G789" s="98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144"/>
      <c r="E790" s="98"/>
      <c r="F790" s="98"/>
      <c r="G790" s="98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144"/>
      <c r="E791" s="98"/>
      <c r="F791" s="98"/>
      <c r="G791" s="98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144"/>
      <c r="E792" s="98"/>
      <c r="F792" s="98"/>
      <c r="G792" s="98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144"/>
      <c r="E793" s="98"/>
      <c r="F793" s="98"/>
      <c r="G793" s="98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144"/>
      <c r="E794" s="98"/>
      <c r="F794" s="98"/>
      <c r="G794" s="98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144"/>
      <c r="E795" s="98"/>
      <c r="F795" s="98"/>
      <c r="G795" s="98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144"/>
      <c r="E796" s="98"/>
      <c r="F796" s="98"/>
      <c r="G796" s="98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144"/>
      <c r="E797" s="98"/>
      <c r="F797" s="98"/>
      <c r="G797" s="98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144"/>
      <c r="E798" s="98"/>
      <c r="F798" s="98"/>
      <c r="G798" s="98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144"/>
      <c r="E799" s="98"/>
      <c r="F799" s="98"/>
      <c r="G799" s="98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144"/>
      <c r="E800" s="98"/>
      <c r="F800" s="98"/>
      <c r="G800" s="98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144"/>
      <c r="E801" s="98"/>
      <c r="F801" s="98"/>
      <c r="G801" s="98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144"/>
      <c r="E802" s="98"/>
      <c r="F802" s="98"/>
      <c r="G802" s="98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144"/>
      <c r="E803" s="98"/>
      <c r="F803" s="98"/>
      <c r="G803" s="98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144"/>
      <c r="E804" s="98"/>
      <c r="F804" s="98"/>
      <c r="G804" s="98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144"/>
      <c r="E805" s="98"/>
      <c r="F805" s="98"/>
      <c r="G805" s="98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144"/>
      <c r="E806" s="98"/>
      <c r="F806" s="98"/>
      <c r="G806" s="98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144"/>
      <c r="E807" s="98"/>
      <c r="F807" s="98"/>
      <c r="G807" s="98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144"/>
      <c r="E808" s="98"/>
      <c r="F808" s="98"/>
      <c r="G808" s="98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144"/>
      <c r="E809" s="98"/>
      <c r="F809" s="98"/>
      <c r="G809" s="98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144"/>
      <c r="E810" s="98"/>
      <c r="F810" s="98"/>
      <c r="G810" s="98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144"/>
      <c r="E811" s="98"/>
      <c r="F811" s="98"/>
      <c r="G811" s="98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144"/>
      <c r="E812" s="98"/>
      <c r="F812" s="98"/>
      <c r="G812" s="98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144"/>
      <c r="E813" s="98"/>
      <c r="F813" s="98"/>
      <c r="G813" s="98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144"/>
      <c r="E814" s="98"/>
      <c r="F814" s="98"/>
      <c r="G814" s="98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144"/>
      <c r="E815" s="98"/>
      <c r="F815" s="98"/>
      <c r="G815" s="98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144"/>
      <c r="E816" s="98"/>
      <c r="F816" s="98"/>
      <c r="G816" s="98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144"/>
      <c r="E817" s="98"/>
      <c r="F817" s="98"/>
      <c r="G817" s="98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144"/>
      <c r="E818" s="98"/>
      <c r="F818" s="98"/>
      <c r="G818" s="98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144"/>
      <c r="E819" s="98"/>
      <c r="F819" s="98"/>
      <c r="G819" s="98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144"/>
      <c r="E820" s="98"/>
      <c r="F820" s="98"/>
      <c r="G820" s="98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144"/>
      <c r="E821" s="98"/>
      <c r="F821" s="98"/>
      <c r="G821" s="98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144"/>
      <c r="E822" s="98"/>
      <c r="F822" s="98"/>
      <c r="G822" s="98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144"/>
      <c r="E823" s="98"/>
      <c r="F823" s="98"/>
      <c r="G823" s="98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144"/>
      <c r="E824" s="98"/>
      <c r="F824" s="98"/>
      <c r="G824" s="98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144"/>
      <c r="E825" s="98"/>
      <c r="F825" s="98"/>
      <c r="G825" s="98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144"/>
      <c r="E826" s="98"/>
      <c r="F826" s="98"/>
      <c r="G826" s="98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144"/>
      <c r="E827" s="98"/>
      <c r="F827" s="98"/>
      <c r="G827" s="98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144"/>
      <c r="E828" s="98"/>
      <c r="F828" s="98"/>
      <c r="G828" s="98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144"/>
      <c r="E829" s="98"/>
      <c r="F829" s="98"/>
      <c r="G829" s="98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144"/>
      <c r="E830" s="98"/>
      <c r="F830" s="98"/>
      <c r="G830" s="98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144"/>
      <c r="E831" s="98"/>
      <c r="F831" s="98"/>
      <c r="G831" s="98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144"/>
      <c r="E832" s="98"/>
      <c r="F832" s="98"/>
      <c r="G832" s="98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144"/>
      <c r="E833" s="98"/>
      <c r="F833" s="98"/>
      <c r="G833" s="98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144"/>
      <c r="E834" s="98"/>
      <c r="F834" s="98"/>
      <c r="G834" s="98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144"/>
      <c r="E835" s="98"/>
      <c r="F835" s="98"/>
      <c r="G835" s="98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144"/>
      <c r="E836" s="98"/>
      <c r="F836" s="98"/>
      <c r="G836" s="98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144"/>
      <c r="E837" s="98"/>
      <c r="F837" s="98"/>
      <c r="G837" s="98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144"/>
      <c r="E838" s="98"/>
      <c r="F838" s="98"/>
      <c r="G838" s="98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144"/>
      <c r="E839" s="98"/>
      <c r="F839" s="98"/>
      <c r="G839" s="98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144"/>
      <c r="E840" s="98"/>
      <c r="F840" s="98"/>
      <c r="G840" s="98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144"/>
      <c r="E841" s="98"/>
      <c r="F841" s="98"/>
      <c r="G841" s="98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144"/>
      <c r="E842" s="98"/>
      <c r="F842" s="98"/>
      <c r="G842" s="98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144"/>
      <c r="E843" s="98"/>
      <c r="F843" s="98"/>
      <c r="G843" s="98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144"/>
      <c r="E844" s="98"/>
      <c r="F844" s="98"/>
      <c r="G844" s="98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144"/>
      <c r="E845" s="98"/>
      <c r="F845" s="98"/>
      <c r="G845" s="98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144"/>
      <c r="E846" s="98"/>
      <c r="F846" s="98"/>
      <c r="G846" s="98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144"/>
      <c r="E847" s="98"/>
      <c r="F847" s="98"/>
      <c r="G847" s="98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144"/>
      <c r="E848" s="98"/>
      <c r="F848" s="98"/>
      <c r="G848" s="98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144"/>
      <c r="E849" s="98"/>
      <c r="F849" s="98"/>
      <c r="G849" s="98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144"/>
      <c r="E850" s="98"/>
      <c r="F850" s="98"/>
      <c r="G850" s="98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144"/>
      <c r="E851" s="98"/>
      <c r="F851" s="98"/>
      <c r="G851" s="98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144"/>
      <c r="E852" s="98"/>
      <c r="F852" s="98"/>
      <c r="G852" s="98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144"/>
      <c r="E853" s="98"/>
      <c r="F853" s="98"/>
      <c r="G853" s="98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144"/>
      <c r="E854" s="98"/>
      <c r="F854" s="98"/>
      <c r="G854" s="98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144"/>
      <c r="E855" s="98"/>
      <c r="F855" s="98"/>
      <c r="G855" s="98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144"/>
      <c r="E856" s="98"/>
      <c r="F856" s="98"/>
      <c r="G856" s="98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144"/>
      <c r="E857" s="98"/>
      <c r="F857" s="98"/>
      <c r="G857" s="98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144"/>
      <c r="E858" s="98"/>
      <c r="F858" s="98"/>
      <c r="G858" s="98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144"/>
      <c r="E859" s="98"/>
      <c r="F859" s="98"/>
      <c r="G859" s="98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144"/>
      <c r="E860" s="98"/>
      <c r="F860" s="98"/>
      <c r="G860" s="98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144"/>
      <c r="E861" s="98"/>
      <c r="F861" s="98"/>
      <c r="G861" s="98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144"/>
      <c r="E862" s="98"/>
      <c r="F862" s="98"/>
      <c r="G862" s="98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144"/>
      <c r="E863" s="98"/>
      <c r="F863" s="98"/>
      <c r="G863" s="98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144"/>
      <c r="E864" s="98"/>
      <c r="F864" s="98"/>
      <c r="G864" s="98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144"/>
      <c r="E865" s="98"/>
      <c r="F865" s="98"/>
      <c r="G865" s="98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144"/>
      <c r="E866" s="98"/>
      <c r="F866" s="98"/>
      <c r="G866" s="98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144"/>
      <c r="E867" s="98"/>
      <c r="F867" s="98"/>
      <c r="G867" s="98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144"/>
      <c r="E868" s="98"/>
      <c r="F868" s="98"/>
      <c r="G868" s="98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144"/>
      <c r="E869" s="98"/>
      <c r="F869" s="98"/>
      <c r="G869" s="98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144"/>
      <c r="E870" s="98"/>
      <c r="F870" s="98"/>
      <c r="G870" s="98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144"/>
      <c r="E871" s="98"/>
      <c r="F871" s="98"/>
      <c r="G871" s="98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144"/>
      <c r="E872" s="98"/>
      <c r="F872" s="98"/>
      <c r="G872" s="98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144"/>
      <c r="E873" s="98"/>
      <c r="F873" s="98"/>
      <c r="G873" s="98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144"/>
      <c r="E874" s="98"/>
      <c r="F874" s="98"/>
      <c r="G874" s="98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144"/>
      <c r="E875" s="98"/>
      <c r="F875" s="98"/>
      <c r="G875" s="98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144"/>
      <c r="E876" s="98"/>
      <c r="F876" s="98"/>
      <c r="G876" s="98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144"/>
      <c r="E877" s="98"/>
      <c r="F877" s="98"/>
      <c r="G877" s="98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144"/>
      <c r="E878" s="98"/>
      <c r="F878" s="98"/>
      <c r="G878" s="98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144"/>
      <c r="E879" s="98"/>
      <c r="F879" s="98"/>
      <c r="G879" s="98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144"/>
      <c r="E880" s="98"/>
      <c r="F880" s="98"/>
      <c r="G880" s="98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144"/>
      <c r="E881" s="98"/>
      <c r="F881" s="98"/>
      <c r="G881" s="98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144"/>
      <c r="E882" s="98"/>
      <c r="F882" s="98"/>
      <c r="G882" s="98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144"/>
      <c r="E883" s="98"/>
      <c r="F883" s="98"/>
      <c r="G883" s="98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144"/>
      <c r="E884" s="98"/>
      <c r="F884" s="98"/>
      <c r="G884" s="98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144"/>
      <c r="E885" s="98"/>
      <c r="F885" s="98"/>
      <c r="G885" s="98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144"/>
      <c r="E886" s="98"/>
      <c r="F886" s="98"/>
      <c r="G886" s="98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144"/>
      <c r="E887" s="98"/>
      <c r="F887" s="98"/>
      <c r="G887" s="98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144"/>
      <c r="E888" s="98"/>
      <c r="F888" s="98"/>
      <c r="G888" s="98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144"/>
      <c r="E889" s="98"/>
      <c r="F889" s="98"/>
      <c r="G889" s="98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144"/>
      <c r="E890" s="98"/>
      <c r="F890" s="98"/>
      <c r="G890" s="98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144"/>
      <c r="E891" s="98"/>
      <c r="F891" s="98"/>
      <c r="G891" s="98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144"/>
      <c r="E892" s="98"/>
      <c r="F892" s="98"/>
      <c r="G892" s="98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144"/>
      <c r="E893" s="98"/>
      <c r="F893" s="98"/>
      <c r="G893" s="98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144"/>
      <c r="E894" s="98"/>
      <c r="F894" s="98"/>
      <c r="G894" s="98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144"/>
      <c r="E895" s="98"/>
      <c r="F895" s="98"/>
      <c r="G895" s="98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144"/>
      <c r="E896" s="98"/>
      <c r="F896" s="98"/>
      <c r="G896" s="98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144"/>
      <c r="E897" s="98"/>
      <c r="F897" s="98"/>
      <c r="G897" s="98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144"/>
      <c r="E898" s="98"/>
      <c r="F898" s="98"/>
      <c r="G898" s="98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144"/>
      <c r="E899" s="98"/>
      <c r="F899" s="98"/>
      <c r="G899" s="98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144"/>
      <c r="E900" s="98"/>
      <c r="F900" s="98"/>
      <c r="G900" s="98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144"/>
      <c r="E901" s="98"/>
      <c r="F901" s="98"/>
      <c r="G901" s="98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144"/>
      <c r="E902" s="98"/>
      <c r="F902" s="98"/>
      <c r="G902" s="98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144"/>
      <c r="E903" s="98"/>
      <c r="F903" s="98"/>
      <c r="G903" s="98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144"/>
      <c r="E904" s="98"/>
      <c r="F904" s="98"/>
      <c r="G904" s="98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144"/>
      <c r="E905" s="98"/>
      <c r="F905" s="98"/>
      <c r="G905" s="98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144"/>
      <c r="E906" s="98"/>
      <c r="F906" s="98"/>
      <c r="G906" s="98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144"/>
      <c r="E907" s="98"/>
      <c r="F907" s="98"/>
      <c r="G907" s="98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144"/>
      <c r="E908" s="98"/>
      <c r="F908" s="98"/>
      <c r="G908" s="98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144"/>
      <c r="E909" s="98"/>
      <c r="F909" s="98"/>
      <c r="G909" s="98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144"/>
      <c r="E910" s="98"/>
      <c r="F910" s="98"/>
      <c r="G910" s="98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144"/>
      <c r="E911" s="98"/>
      <c r="F911" s="98"/>
      <c r="G911" s="98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144"/>
      <c r="E912" s="98"/>
      <c r="F912" s="98"/>
      <c r="G912" s="98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144"/>
      <c r="E913" s="98"/>
      <c r="F913" s="98"/>
      <c r="G913" s="98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144"/>
      <c r="E914" s="98"/>
      <c r="F914" s="98"/>
      <c r="G914" s="98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144"/>
      <c r="E915" s="98"/>
      <c r="F915" s="98"/>
      <c r="G915" s="98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144"/>
      <c r="E916" s="98"/>
      <c r="F916" s="98"/>
      <c r="G916" s="98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144"/>
      <c r="E917" s="98"/>
      <c r="F917" s="98"/>
      <c r="G917" s="98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144"/>
      <c r="E918" s="98"/>
      <c r="F918" s="98"/>
      <c r="G918" s="98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144"/>
      <c r="E919" s="98"/>
      <c r="F919" s="98"/>
      <c r="G919" s="98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144"/>
      <c r="E920" s="98"/>
      <c r="F920" s="98"/>
      <c r="G920" s="98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144"/>
      <c r="E921" s="98"/>
      <c r="F921" s="98"/>
      <c r="G921" s="98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144"/>
      <c r="E922" s="98"/>
      <c r="F922" s="98"/>
      <c r="G922" s="98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144"/>
      <c r="E923" s="98"/>
      <c r="F923" s="98"/>
      <c r="G923" s="98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144"/>
      <c r="E924" s="98"/>
      <c r="F924" s="98"/>
      <c r="G924" s="98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144"/>
      <c r="E925" s="98"/>
      <c r="F925" s="98"/>
      <c r="G925" s="98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144"/>
      <c r="E926" s="98"/>
      <c r="F926" s="98"/>
      <c r="G926" s="98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144"/>
      <c r="E927" s="98"/>
      <c r="F927" s="98"/>
      <c r="G927" s="98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144"/>
      <c r="E928" s="98"/>
      <c r="F928" s="98"/>
      <c r="G928" s="98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144"/>
      <c r="E929" s="98"/>
      <c r="F929" s="98"/>
      <c r="G929" s="98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144"/>
      <c r="E930" s="98"/>
      <c r="F930" s="98"/>
      <c r="G930" s="98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144"/>
      <c r="E931" s="98"/>
      <c r="F931" s="98"/>
      <c r="G931" s="98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144"/>
      <c r="E932" s="98"/>
      <c r="F932" s="98"/>
      <c r="G932" s="98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144"/>
      <c r="E933" s="98"/>
      <c r="F933" s="98"/>
      <c r="G933" s="98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144"/>
      <c r="E934" s="98"/>
      <c r="F934" s="98"/>
      <c r="G934" s="98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144"/>
      <c r="E935" s="98"/>
      <c r="F935" s="98"/>
      <c r="G935" s="98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144"/>
      <c r="E936" s="98"/>
      <c r="F936" s="98"/>
      <c r="G936" s="98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144"/>
      <c r="E937" s="98"/>
      <c r="F937" s="98"/>
      <c r="G937" s="98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144"/>
      <c r="E938" s="98"/>
      <c r="F938" s="98"/>
      <c r="G938" s="98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144"/>
      <c r="E939" s="98"/>
      <c r="F939" s="98"/>
      <c r="G939" s="98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144"/>
      <c r="E940" s="98"/>
      <c r="F940" s="98"/>
      <c r="G940" s="98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144"/>
      <c r="E941" s="98"/>
      <c r="F941" s="98"/>
      <c r="G941" s="98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144"/>
      <c r="E942" s="98"/>
      <c r="F942" s="98"/>
      <c r="G942" s="98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144"/>
      <c r="E943" s="98"/>
      <c r="F943" s="98"/>
      <c r="G943" s="98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144"/>
      <c r="E944" s="98"/>
      <c r="F944" s="98"/>
      <c r="G944" s="98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144"/>
      <c r="E945" s="98"/>
      <c r="F945" s="98"/>
      <c r="G945" s="98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144"/>
      <c r="E946" s="98"/>
      <c r="F946" s="98"/>
      <c r="G946" s="98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144"/>
      <c r="E947" s="98"/>
      <c r="F947" s="98"/>
      <c r="G947" s="98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144"/>
      <c r="E948" s="98"/>
      <c r="F948" s="98"/>
      <c r="G948" s="98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144"/>
      <c r="E949" s="98"/>
      <c r="F949" s="98"/>
      <c r="G949" s="98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144"/>
      <c r="E950" s="98"/>
      <c r="F950" s="98"/>
      <c r="G950" s="98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144"/>
      <c r="E951" s="98"/>
      <c r="F951" s="98"/>
      <c r="G951" s="98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144"/>
      <c r="E952" s="98"/>
      <c r="F952" s="98"/>
      <c r="G952" s="98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144"/>
      <c r="E953" s="98"/>
      <c r="F953" s="98"/>
      <c r="G953" s="98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144"/>
      <c r="E954" s="98"/>
      <c r="F954" s="98"/>
      <c r="G954" s="98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144"/>
      <c r="E955" s="98"/>
      <c r="F955" s="98"/>
      <c r="G955" s="98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144"/>
      <c r="E956" s="98"/>
      <c r="F956" s="98"/>
      <c r="G956" s="98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144"/>
      <c r="E957" s="98"/>
      <c r="F957" s="98"/>
      <c r="G957" s="98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144"/>
      <c r="E958" s="98"/>
      <c r="F958" s="98"/>
      <c r="G958" s="98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144"/>
      <c r="E959" s="98"/>
      <c r="F959" s="98"/>
      <c r="G959" s="98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144"/>
      <c r="E960" s="98"/>
      <c r="F960" s="98"/>
      <c r="G960" s="98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144"/>
      <c r="E961" s="98"/>
      <c r="F961" s="98"/>
      <c r="G961" s="98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144"/>
      <c r="E962" s="98"/>
      <c r="F962" s="98"/>
      <c r="G962" s="98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144"/>
      <c r="E963" s="98"/>
      <c r="F963" s="98"/>
      <c r="G963" s="98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144"/>
      <c r="E964" s="98"/>
      <c r="F964" s="98"/>
      <c r="G964" s="98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144"/>
      <c r="E965" s="98"/>
      <c r="F965" s="98"/>
      <c r="G965" s="98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144"/>
      <c r="E966" s="98"/>
      <c r="F966" s="98"/>
      <c r="G966" s="98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144"/>
      <c r="E967" s="98"/>
      <c r="F967" s="98"/>
      <c r="G967" s="98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144"/>
      <c r="E968" s="98"/>
      <c r="F968" s="98"/>
      <c r="G968" s="98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144"/>
      <c r="E969" s="98"/>
      <c r="F969" s="98"/>
      <c r="G969" s="98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144"/>
      <c r="E970" s="98"/>
      <c r="F970" s="98"/>
      <c r="G970" s="98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144"/>
      <c r="E971" s="98"/>
      <c r="F971" s="98"/>
      <c r="G971" s="98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144"/>
      <c r="E972" s="98"/>
      <c r="F972" s="98"/>
      <c r="G972" s="98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144"/>
      <c r="E973" s="98"/>
      <c r="F973" s="98"/>
      <c r="G973" s="98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144"/>
      <c r="E974" s="98"/>
      <c r="F974" s="98"/>
      <c r="G974" s="98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144"/>
      <c r="E975" s="98"/>
      <c r="F975" s="98"/>
      <c r="G975" s="98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144"/>
      <c r="E976" s="98"/>
      <c r="F976" s="98"/>
      <c r="G976" s="98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144"/>
      <c r="E977" s="98"/>
      <c r="F977" s="98"/>
      <c r="G977" s="98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144"/>
      <c r="E978" s="98"/>
      <c r="F978" s="98"/>
      <c r="G978" s="98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144"/>
      <c r="E979" s="98"/>
      <c r="F979" s="98"/>
      <c r="G979" s="98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144"/>
      <c r="E980" s="98"/>
      <c r="F980" s="98"/>
      <c r="G980" s="98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144"/>
      <c r="E981" s="98"/>
      <c r="F981" s="98"/>
      <c r="G981" s="98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144"/>
      <c r="E982" s="98"/>
      <c r="F982" s="98"/>
      <c r="G982" s="98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144"/>
      <c r="E983" s="98"/>
      <c r="F983" s="98"/>
      <c r="G983" s="98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144"/>
      <c r="E984" s="98"/>
      <c r="F984" s="98"/>
      <c r="G984" s="98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144"/>
      <c r="E985" s="98"/>
      <c r="F985" s="98"/>
      <c r="G985" s="98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144"/>
      <c r="E986" s="98"/>
      <c r="F986" s="98"/>
      <c r="G986" s="98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144"/>
      <c r="E987" s="98"/>
      <c r="F987" s="98"/>
      <c r="G987" s="98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144"/>
      <c r="E988" s="98"/>
      <c r="F988" s="98"/>
      <c r="G988" s="98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144"/>
      <c r="E989" s="98"/>
      <c r="F989" s="98"/>
      <c r="G989" s="98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144"/>
      <c r="E990" s="98"/>
      <c r="F990" s="98"/>
      <c r="G990" s="98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144"/>
      <c r="E991" s="98"/>
      <c r="F991" s="98"/>
      <c r="G991" s="98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144"/>
      <c r="E992" s="98"/>
      <c r="F992" s="98"/>
      <c r="G992" s="98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144"/>
      <c r="E993" s="98"/>
      <c r="F993" s="98"/>
      <c r="G993" s="98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144"/>
      <c r="E994" s="98"/>
      <c r="F994" s="98"/>
      <c r="G994" s="98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144"/>
      <c r="E995" s="98"/>
      <c r="F995" s="98"/>
      <c r="G995" s="98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144"/>
      <c r="E996" s="98"/>
      <c r="F996" s="98"/>
      <c r="G996" s="98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144"/>
      <c r="E997" s="98"/>
      <c r="F997" s="98"/>
      <c r="G997" s="98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144"/>
      <c r="E998" s="98"/>
      <c r="F998" s="98"/>
      <c r="G998" s="98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144"/>
      <c r="E999" s="98"/>
      <c r="F999" s="98"/>
      <c r="G999" s="98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144"/>
      <c r="E1000" s="98"/>
      <c r="F1000" s="98"/>
      <c r="G1000" s="98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6.29"/>
    <col customWidth="1" min="3" max="3" width="26.86"/>
    <col customWidth="1" min="5" max="5" width="23.0"/>
  </cols>
  <sheetData>
    <row r="1">
      <c r="A1" s="94" t="s">
        <v>126</v>
      </c>
      <c r="B1" s="96" t="s">
        <v>62</v>
      </c>
      <c r="C1" s="97"/>
      <c r="D1" s="98"/>
      <c r="E1" s="100" t="s">
        <v>127</v>
      </c>
      <c r="F1" s="98"/>
      <c r="G1" s="102" t="s">
        <v>128</v>
      </c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04">
        <v>43434.0</v>
      </c>
      <c r="C2" s="105" t="s">
        <v>130</v>
      </c>
      <c r="D2" s="106">
        <v>2799.1</v>
      </c>
      <c r="E2" s="97" t="s">
        <v>201</v>
      </c>
      <c r="F2" s="110">
        <v>135.0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107" t="s">
        <v>131</v>
      </c>
      <c r="B3" s="104">
        <v>43600.0</v>
      </c>
      <c r="C3" s="105" t="s">
        <v>132</v>
      </c>
      <c r="D3" s="108">
        <v>0.0</v>
      </c>
      <c r="E3" s="97" t="s">
        <v>201</v>
      </c>
      <c r="F3" s="110">
        <v>1743.25</v>
      </c>
      <c r="G3" s="107" t="s">
        <v>216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268</v>
      </c>
      <c r="C4" s="105" t="s">
        <v>137</v>
      </c>
      <c r="D4" s="108">
        <v>0.0</v>
      </c>
      <c r="E4" s="97" t="s">
        <v>201</v>
      </c>
      <c r="F4" s="110">
        <v>354.77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105" t="s">
        <v>139</v>
      </c>
      <c r="D5" s="108">
        <v>0.0</v>
      </c>
      <c r="E5" s="97" t="s">
        <v>201</v>
      </c>
      <c r="F5" s="110">
        <v>137.59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C6" s="97"/>
      <c r="D6" s="98"/>
      <c r="E6" s="97"/>
      <c r="F6" s="98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</v>
      </c>
      <c r="B7" s="112">
        <v>428.49</v>
      </c>
      <c r="C7" s="105" t="s">
        <v>142</v>
      </c>
      <c r="D7" s="106">
        <v>5422.05</v>
      </c>
      <c r="E7" s="97"/>
      <c r="F7" s="98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sum(F2:F7)</f>
        <v>2370.61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C11" s="97"/>
      <c r="D11" s="9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2622.95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428.49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2370.61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2799.1</v>
      </c>
      <c r="C15" s="105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5422.05</v>
      </c>
      <c r="C16" s="97"/>
      <c r="D16" s="98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195.46</v>
      </c>
      <c r="C17" s="97"/>
      <c r="D17" s="98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5617.51</v>
      </c>
      <c r="C18" s="97"/>
      <c r="D18" s="98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2622.95</v>
      </c>
      <c r="C19" s="97"/>
      <c r="D19" s="98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5290.299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28.29"/>
    <col customWidth="1" min="5" max="5" width="24.57"/>
  </cols>
  <sheetData>
    <row r="1">
      <c r="A1" s="37" t="s">
        <v>126</v>
      </c>
      <c r="B1" s="38" t="s">
        <v>63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43434.0</v>
      </c>
      <c r="C2" s="36" t="s">
        <v>130</v>
      </c>
      <c r="D2" s="42">
        <v>2364.12</v>
      </c>
      <c r="E2" s="4"/>
      <c r="F2" s="10"/>
      <c r="G2" s="4"/>
      <c r="H2" s="4"/>
    </row>
    <row r="3">
      <c r="A3" s="45" t="s">
        <v>131</v>
      </c>
      <c r="B3" s="41">
        <v>43546.0</v>
      </c>
      <c r="C3" s="36" t="s">
        <v>132</v>
      </c>
      <c r="D3" s="46">
        <v>0.0</v>
      </c>
      <c r="E3" s="4" t="s">
        <v>201</v>
      </c>
      <c r="F3" s="65">
        <v>733.12</v>
      </c>
      <c r="G3" s="45" t="s">
        <v>216</v>
      </c>
      <c r="H3" s="4"/>
    </row>
    <row r="4">
      <c r="A4" s="4" t="s">
        <v>135</v>
      </c>
      <c r="B4" s="26" t="s">
        <v>269</v>
      </c>
      <c r="C4" s="36" t="s">
        <v>137</v>
      </c>
      <c r="D4" s="46">
        <v>0.0</v>
      </c>
      <c r="E4" s="26" t="s">
        <v>261</v>
      </c>
      <c r="F4" s="32">
        <v>350.7</v>
      </c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32">
        <v>265.3</v>
      </c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30</v>
      </c>
      <c r="B7" s="33">
        <v>840.0</v>
      </c>
      <c r="C7" s="36" t="s">
        <v>142</v>
      </c>
      <c r="D7" s="42">
        <v>3573.78</v>
      </c>
      <c r="E7" s="4"/>
      <c r="F7" s="10"/>
      <c r="G7" s="4"/>
      <c r="H7" s="4"/>
    </row>
    <row r="8">
      <c r="A8" s="26" t="s">
        <v>243</v>
      </c>
      <c r="B8" s="32">
        <v>175.0</v>
      </c>
      <c r="C8" s="36" t="s">
        <v>144</v>
      </c>
      <c r="D8" s="46">
        <v>0.0</v>
      </c>
      <c r="E8" s="36" t="s">
        <v>220</v>
      </c>
      <c r="F8" s="46">
        <f>sum(F3:F7)</f>
        <v>1349.12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1209.66</v>
      </c>
      <c r="E12" s="127"/>
      <c r="F12" s="128"/>
      <c r="G12" s="129"/>
      <c r="H12" s="130"/>
    </row>
    <row r="13">
      <c r="A13" s="4" t="s">
        <v>156</v>
      </c>
      <c r="B13" s="62">
        <f>sum(B7:B10)</f>
        <v>1015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1349.12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2364.12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3573.78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63.61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3637.39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1209.66</v>
      </c>
      <c r="C19" s="26"/>
      <c r="D19" s="10"/>
      <c r="E19" s="136"/>
      <c r="F19" s="137"/>
      <c r="G19" s="138"/>
      <c r="H19" s="139"/>
    </row>
    <row r="20">
      <c r="A20" s="26" t="s">
        <v>255</v>
      </c>
      <c r="B20" s="63">
        <f>sum(B15*1.5)</f>
        <v>3546.18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28.29"/>
    <col customWidth="1" min="5" max="5" width="24.57"/>
  </cols>
  <sheetData>
    <row r="1">
      <c r="A1" s="37" t="s">
        <v>126</v>
      </c>
      <c r="B1" s="38" t="s">
        <v>64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43441.0</v>
      </c>
      <c r="C2" s="36" t="s">
        <v>130</v>
      </c>
      <c r="D2" s="42">
        <v>3845.36</v>
      </c>
      <c r="E2" s="4"/>
      <c r="F2" s="10"/>
      <c r="G2" s="4"/>
      <c r="H2" s="4"/>
    </row>
    <row r="3">
      <c r="A3" s="45" t="s">
        <v>131</v>
      </c>
      <c r="B3" s="41">
        <v>43565.0</v>
      </c>
      <c r="C3" s="36" t="s">
        <v>132</v>
      </c>
      <c r="D3" s="46">
        <v>0.0</v>
      </c>
      <c r="E3" s="4" t="s">
        <v>201</v>
      </c>
      <c r="F3" s="65">
        <v>2551.36</v>
      </c>
      <c r="G3" s="45" t="s">
        <v>216</v>
      </c>
      <c r="H3" s="4"/>
    </row>
    <row r="4">
      <c r="A4" s="4" t="s">
        <v>135</v>
      </c>
      <c r="B4" s="26" t="s">
        <v>270</v>
      </c>
      <c r="C4" s="36" t="s">
        <v>137</v>
      </c>
      <c r="D4" s="46">
        <v>0.0</v>
      </c>
      <c r="E4" s="26" t="s">
        <v>261</v>
      </c>
      <c r="F4" s="32">
        <v>270.0</v>
      </c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241</v>
      </c>
      <c r="B7" s="33">
        <v>1024.0</v>
      </c>
      <c r="C7" s="36" t="s">
        <v>142</v>
      </c>
      <c r="D7" s="42">
        <v>7037.92</v>
      </c>
      <c r="E7" s="4"/>
      <c r="F7" s="10"/>
      <c r="G7" s="4"/>
      <c r="H7" s="4"/>
    </row>
    <row r="8">
      <c r="A8" s="26"/>
      <c r="B8" s="32"/>
      <c r="C8" s="36" t="s">
        <v>144</v>
      </c>
      <c r="D8" s="46">
        <v>0.0</v>
      </c>
      <c r="E8" s="36" t="s">
        <v>220</v>
      </c>
      <c r="F8" s="46">
        <f>sum(F3:F7)</f>
        <v>2821.36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2554.048</v>
      </c>
      <c r="E12" s="127"/>
      <c r="F12" s="128"/>
      <c r="G12" s="129"/>
      <c r="H12" s="130"/>
    </row>
    <row r="13">
      <c r="A13" s="4" t="s">
        <v>156</v>
      </c>
      <c r="B13" s="62">
        <f>sum(B7:B10)</f>
        <v>1024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2821.36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3845.36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7037.92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366.47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7404.39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3192.56</v>
      </c>
      <c r="C19" s="26" t="s">
        <v>245</v>
      </c>
      <c r="D19" s="10">
        <f>sum(B19*0.2)</f>
        <v>638.512</v>
      </c>
      <c r="E19" s="136" t="s">
        <v>246</v>
      </c>
      <c r="F19" s="137">
        <f>sum(B19-D19)</f>
        <v>2554.048</v>
      </c>
      <c r="G19" s="138"/>
      <c r="H19" s="139"/>
    </row>
    <row r="20">
      <c r="A20" s="26" t="s">
        <v>248</v>
      </c>
      <c r="B20" s="63">
        <f>sum(B15*1.57)</f>
        <v>6037.2152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14"/>
    <col customWidth="1" min="2" max="2" width="21.0"/>
    <col customWidth="1" min="3" max="3" width="26.86"/>
    <col customWidth="1" min="5" max="5" width="24.14"/>
  </cols>
  <sheetData>
    <row r="1">
      <c r="A1" s="94" t="s">
        <v>126</v>
      </c>
      <c r="B1" s="96" t="s">
        <v>65</v>
      </c>
      <c r="C1" s="97"/>
      <c r="D1" s="144"/>
      <c r="E1" s="102" t="s">
        <v>127</v>
      </c>
      <c r="F1" s="98"/>
      <c r="G1" s="102" t="s">
        <v>128</v>
      </c>
    </row>
    <row r="2">
      <c r="A2" s="97" t="s">
        <v>129</v>
      </c>
      <c r="B2" s="145">
        <v>43441.0</v>
      </c>
      <c r="C2" s="105" t="s">
        <v>130</v>
      </c>
      <c r="D2" s="106">
        <v>848.62</v>
      </c>
      <c r="E2" s="97"/>
      <c r="F2" s="98"/>
      <c r="G2" s="97"/>
    </row>
    <row r="3">
      <c r="A3" s="97" t="s">
        <v>131</v>
      </c>
      <c r="B3" s="145">
        <v>43472.0</v>
      </c>
      <c r="C3" s="105" t="s">
        <v>132</v>
      </c>
      <c r="D3" s="108">
        <v>0.0</v>
      </c>
      <c r="E3" s="109" t="s">
        <v>201</v>
      </c>
      <c r="F3" s="110">
        <v>433.49</v>
      </c>
      <c r="G3" s="97" t="s">
        <v>216</v>
      </c>
    </row>
    <row r="4">
      <c r="A4" s="97" t="s">
        <v>135</v>
      </c>
      <c r="B4" s="109" t="s">
        <v>271</v>
      </c>
      <c r="C4" s="105" t="s">
        <v>137</v>
      </c>
      <c r="D4" s="108">
        <v>0.0</v>
      </c>
      <c r="E4" s="109" t="s">
        <v>201</v>
      </c>
      <c r="F4" s="111">
        <v>27.13</v>
      </c>
      <c r="G4" s="97"/>
    </row>
    <row r="5">
      <c r="A5" s="97"/>
      <c r="B5" s="97"/>
      <c r="C5" s="87" t="s">
        <v>139</v>
      </c>
      <c r="D5" s="146">
        <v>0.0</v>
      </c>
      <c r="E5" s="109"/>
      <c r="F5" s="111"/>
      <c r="G5" s="97"/>
    </row>
    <row r="6">
      <c r="A6" s="97" t="s">
        <v>140</v>
      </c>
      <c r="B6" s="97"/>
      <c r="D6" s="88"/>
      <c r="E6" s="97"/>
      <c r="F6" s="98"/>
      <c r="G6" s="97"/>
    </row>
    <row r="7">
      <c r="A7" s="109" t="s">
        <v>2</v>
      </c>
      <c r="B7" s="112">
        <v>388.0</v>
      </c>
      <c r="C7" s="105" t="s">
        <v>142</v>
      </c>
      <c r="D7" s="106">
        <v>1469.73</v>
      </c>
      <c r="E7" s="97"/>
      <c r="F7" s="98"/>
      <c r="G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460.62</v>
      </c>
      <c r="G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</row>
    <row r="11">
      <c r="A11" s="97"/>
      <c r="B11" s="98"/>
      <c r="D11" s="88"/>
      <c r="E11" s="98"/>
      <c r="F11" s="98"/>
      <c r="G11" s="98"/>
    </row>
    <row r="12">
      <c r="C12" s="105" t="s">
        <v>153</v>
      </c>
      <c r="D12" s="108">
        <f t="shared" ref="D12:D15" si="1">sum(D7-D2)</f>
        <v>621.11</v>
      </c>
      <c r="E12" s="98"/>
      <c r="F12" s="98"/>
      <c r="G12" s="98"/>
    </row>
    <row r="13">
      <c r="A13" s="97" t="s">
        <v>156</v>
      </c>
      <c r="B13" s="113">
        <f>sum(B7:B10)</f>
        <v>388</v>
      </c>
      <c r="C13" s="105" t="s">
        <v>157</v>
      </c>
      <c r="D13" s="108">
        <f t="shared" si="1"/>
        <v>0</v>
      </c>
      <c r="E13" s="98"/>
      <c r="F13" s="98"/>
      <c r="G13" s="98"/>
    </row>
    <row r="14">
      <c r="A14" s="97" t="s">
        <v>159</v>
      </c>
      <c r="B14" s="114">
        <f>sum(F8)</f>
        <v>460.62</v>
      </c>
      <c r="C14" s="105" t="s">
        <v>160</v>
      </c>
      <c r="D14" s="108">
        <f t="shared" si="1"/>
        <v>0</v>
      </c>
      <c r="E14" s="98"/>
      <c r="F14" s="98"/>
      <c r="G14" s="98"/>
    </row>
    <row r="15">
      <c r="A15" s="105" t="s">
        <v>161</v>
      </c>
      <c r="B15" s="108">
        <f>sum(B13:B14)</f>
        <v>848.62</v>
      </c>
      <c r="C15" s="87" t="s">
        <v>162</v>
      </c>
      <c r="D15" s="108">
        <f t="shared" si="1"/>
        <v>0</v>
      </c>
      <c r="E15" s="98"/>
      <c r="F15" s="98"/>
      <c r="G15" s="98"/>
    </row>
    <row r="16">
      <c r="A16" s="97" t="s">
        <v>164</v>
      </c>
      <c r="B16" s="110">
        <v>1469.73</v>
      </c>
      <c r="C16" s="97"/>
      <c r="D16" s="144"/>
      <c r="E16" s="98"/>
      <c r="F16" s="98"/>
      <c r="G16" s="98"/>
    </row>
    <row r="17">
      <c r="A17" s="97" t="s">
        <v>166</v>
      </c>
      <c r="B17" s="110">
        <v>49.17</v>
      </c>
      <c r="C17" s="97"/>
      <c r="D17" s="144"/>
      <c r="E17" s="98"/>
      <c r="F17" s="98"/>
      <c r="G17" s="98"/>
    </row>
    <row r="18">
      <c r="A18" s="97" t="s">
        <v>168</v>
      </c>
      <c r="B18" s="108">
        <f>sum(B16+B17)</f>
        <v>1518.9</v>
      </c>
      <c r="C18" s="97"/>
      <c r="D18" s="144"/>
      <c r="E18" s="98"/>
      <c r="F18" s="98"/>
      <c r="G18" s="98"/>
    </row>
    <row r="19">
      <c r="A19" s="97" t="s">
        <v>169</v>
      </c>
      <c r="B19" s="108">
        <f>sum(B16-B15)</f>
        <v>621.11</v>
      </c>
      <c r="C19" s="97"/>
      <c r="D19" s="144"/>
      <c r="E19" s="98"/>
      <c r="F19" s="98"/>
      <c r="G19" s="98"/>
    </row>
    <row r="20">
      <c r="A20" s="109" t="s">
        <v>196</v>
      </c>
      <c r="B20" s="114">
        <f>sum(B15*1.75)</f>
        <v>1485.085</v>
      </c>
    </row>
    <row r="21">
      <c r="A21" s="14" t="s">
        <v>173</v>
      </c>
      <c r="B21" s="30">
        <v>0.0</v>
      </c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6.29"/>
    <col customWidth="1" min="2" max="2" width="18.43"/>
    <col customWidth="1" min="3" max="3" width="26.71"/>
    <col customWidth="1" min="4" max="4" width="23.0"/>
    <col customWidth="1" min="5" max="5" width="13.0"/>
  </cols>
  <sheetData>
    <row r="1">
      <c r="A1" s="14" t="s">
        <v>126</v>
      </c>
      <c r="B1" s="14" t="s">
        <v>66</v>
      </c>
      <c r="D1" s="88"/>
      <c r="E1" s="14" t="s">
        <v>201</v>
      </c>
      <c r="F1" s="30">
        <v>616.97</v>
      </c>
    </row>
    <row r="2">
      <c r="A2" s="14" t="s">
        <v>129</v>
      </c>
      <c r="B2" s="86">
        <v>43453.0</v>
      </c>
      <c r="C2" s="87" t="s">
        <v>130</v>
      </c>
      <c r="D2" s="5">
        <v>1201.41</v>
      </c>
      <c r="E2" s="14" t="s">
        <v>201</v>
      </c>
      <c r="F2" s="30">
        <v>152.44</v>
      </c>
    </row>
    <row r="3">
      <c r="A3" s="14" t="s">
        <v>131</v>
      </c>
      <c r="B3" s="86">
        <v>43487.0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272</v>
      </c>
      <c r="C4" s="87" t="s">
        <v>137</v>
      </c>
      <c r="D4" s="5">
        <v>0.0</v>
      </c>
      <c r="F4" s="30"/>
    </row>
    <row r="5">
      <c r="C5" s="7" t="s">
        <v>139</v>
      </c>
      <c r="D5" s="5">
        <v>0.0</v>
      </c>
      <c r="F5" s="30"/>
    </row>
    <row r="6">
      <c r="A6" s="14" t="s">
        <v>140</v>
      </c>
      <c r="D6" s="88"/>
      <c r="E6" s="7" t="s">
        <v>220</v>
      </c>
      <c r="F6" s="88">
        <f>sum(F1:F5)</f>
        <v>769.41</v>
      </c>
    </row>
    <row r="7">
      <c r="A7" s="14" t="s">
        <v>210</v>
      </c>
      <c r="B7" s="91">
        <v>432.0</v>
      </c>
      <c r="C7" s="7" t="s">
        <v>142</v>
      </c>
      <c r="D7" s="5">
        <v>1724.22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D11" s="88"/>
      <c r="E11" s="9"/>
    </row>
    <row r="12">
      <c r="C12" s="7" t="s">
        <v>153</v>
      </c>
      <c r="D12" s="88">
        <f t="shared" ref="D12:D14" si="1">sum(D7-D2)</f>
        <v>522.81</v>
      </c>
      <c r="E12" s="85"/>
    </row>
    <row r="13">
      <c r="A13" s="14" t="s">
        <v>156</v>
      </c>
      <c r="B13" s="93">
        <f>sum(B7:B10)</f>
        <v>432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769.41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1201.41</v>
      </c>
      <c r="C15" s="7" t="s">
        <v>162</v>
      </c>
      <c r="D15" s="5">
        <v>0.0</v>
      </c>
      <c r="E15" s="85"/>
    </row>
    <row r="16">
      <c r="A16" s="14" t="s">
        <v>164</v>
      </c>
      <c r="B16" s="95">
        <v>1724.22</v>
      </c>
      <c r="D16" s="88"/>
      <c r="E16" s="85"/>
    </row>
    <row r="17">
      <c r="A17" s="14" t="s">
        <v>166</v>
      </c>
      <c r="B17" s="95">
        <v>60.07</v>
      </c>
      <c r="D17" s="5"/>
      <c r="E17" s="88"/>
    </row>
    <row r="18">
      <c r="A18" s="14" t="s">
        <v>168</v>
      </c>
      <c r="B18" s="99">
        <f>sum(B16+B17)</f>
        <v>1784.29</v>
      </c>
      <c r="D18" s="88"/>
      <c r="E18" s="9"/>
    </row>
    <row r="19">
      <c r="A19" s="14" t="s">
        <v>169</v>
      </c>
      <c r="B19" s="90">
        <f>sum(B16-B15)</f>
        <v>522.81</v>
      </c>
      <c r="D19" s="88"/>
    </row>
    <row r="20">
      <c r="A20" s="14" t="s">
        <v>273</v>
      </c>
      <c r="B20" s="103">
        <f>sum(B15*0.43)</f>
        <v>516.6063</v>
      </c>
      <c r="D20" s="88"/>
    </row>
    <row r="21">
      <c r="A21" s="14" t="s">
        <v>173</v>
      </c>
      <c r="B21" s="30">
        <v>0.0</v>
      </c>
      <c r="D21" s="88"/>
    </row>
    <row r="22">
      <c r="D22" s="88"/>
    </row>
    <row r="23">
      <c r="D23" s="88"/>
    </row>
    <row r="24">
      <c r="D24" s="88"/>
    </row>
    <row r="25">
      <c r="D25" s="88"/>
    </row>
    <row r="26">
      <c r="D26" s="88"/>
    </row>
    <row r="27">
      <c r="D27" s="88"/>
    </row>
    <row r="28">
      <c r="D28" s="88"/>
    </row>
    <row r="29">
      <c r="D29" s="88"/>
    </row>
    <row r="30">
      <c r="D30" s="88"/>
    </row>
    <row r="31">
      <c r="D31" s="88"/>
    </row>
    <row r="32">
      <c r="D32" s="88"/>
    </row>
    <row r="33">
      <c r="D33" s="88"/>
    </row>
    <row r="34">
      <c r="D34" s="88"/>
    </row>
    <row r="35">
      <c r="D35" s="88"/>
    </row>
    <row r="36">
      <c r="D36" s="88"/>
    </row>
    <row r="37">
      <c r="D37" s="88"/>
    </row>
    <row r="38">
      <c r="D38" s="88"/>
    </row>
    <row r="39">
      <c r="D39" s="88"/>
    </row>
    <row r="40">
      <c r="D40" s="88"/>
    </row>
    <row r="41">
      <c r="D41" s="88"/>
    </row>
    <row r="42">
      <c r="D42" s="88"/>
    </row>
    <row r="43">
      <c r="D43" s="88"/>
    </row>
    <row r="44">
      <c r="D44" s="88"/>
    </row>
    <row r="45">
      <c r="D45" s="88"/>
    </row>
    <row r="46">
      <c r="D46" s="88"/>
    </row>
    <row r="47">
      <c r="D47" s="88"/>
    </row>
    <row r="48">
      <c r="D48" s="88"/>
    </row>
    <row r="49">
      <c r="D49" s="88"/>
    </row>
    <row r="50">
      <c r="D50" s="88"/>
    </row>
    <row r="51">
      <c r="D51" s="88"/>
    </row>
    <row r="52">
      <c r="D52" s="88"/>
    </row>
    <row r="53">
      <c r="D53" s="88"/>
    </row>
    <row r="54">
      <c r="D54" s="88"/>
    </row>
    <row r="55">
      <c r="D55" s="88"/>
    </row>
    <row r="56">
      <c r="D56" s="88"/>
    </row>
    <row r="57">
      <c r="D57" s="88"/>
    </row>
    <row r="58">
      <c r="D58" s="88"/>
    </row>
    <row r="59">
      <c r="D59" s="88"/>
    </row>
    <row r="60">
      <c r="D60" s="88"/>
    </row>
    <row r="61">
      <c r="D61" s="88"/>
    </row>
    <row r="62">
      <c r="D62" s="88"/>
    </row>
    <row r="63">
      <c r="D63" s="88"/>
    </row>
    <row r="64">
      <c r="D64" s="88"/>
    </row>
    <row r="65">
      <c r="D65" s="88"/>
    </row>
    <row r="66">
      <c r="D66" s="88"/>
    </row>
    <row r="67">
      <c r="D67" s="88"/>
    </row>
    <row r="68">
      <c r="D68" s="88"/>
    </row>
    <row r="69">
      <c r="D69" s="88"/>
    </row>
    <row r="70">
      <c r="D70" s="88"/>
    </row>
    <row r="71">
      <c r="D71" s="88"/>
    </row>
    <row r="72">
      <c r="D72" s="88"/>
    </row>
    <row r="73">
      <c r="D73" s="88"/>
    </row>
    <row r="74">
      <c r="D74" s="88"/>
    </row>
    <row r="75">
      <c r="D75" s="88"/>
    </row>
    <row r="76">
      <c r="D76" s="88"/>
    </row>
    <row r="77">
      <c r="D77" s="88"/>
    </row>
    <row r="78">
      <c r="D78" s="88"/>
    </row>
    <row r="79">
      <c r="D79" s="88"/>
    </row>
    <row r="80">
      <c r="D80" s="88"/>
    </row>
    <row r="81">
      <c r="D81" s="88"/>
    </row>
    <row r="82">
      <c r="D82" s="88"/>
    </row>
    <row r="83">
      <c r="D83" s="88"/>
    </row>
    <row r="84">
      <c r="D84" s="88"/>
    </row>
    <row r="85">
      <c r="D85" s="88"/>
    </row>
    <row r="86">
      <c r="D86" s="88"/>
    </row>
    <row r="87">
      <c r="D87" s="88"/>
    </row>
    <row r="88">
      <c r="D88" s="88"/>
    </row>
    <row r="89">
      <c r="D89" s="88"/>
    </row>
    <row r="90">
      <c r="D90" s="88"/>
    </row>
    <row r="91">
      <c r="D91" s="88"/>
    </row>
    <row r="92">
      <c r="D92" s="88"/>
    </row>
    <row r="93">
      <c r="D93" s="88"/>
    </row>
    <row r="94">
      <c r="D94" s="88"/>
    </row>
    <row r="95">
      <c r="D95" s="88"/>
    </row>
    <row r="96">
      <c r="D96" s="88"/>
    </row>
    <row r="97">
      <c r="D97" s="88"/>
    </row>
    <row r="98">
      <c r="D98" s="88"/>
    </row>
    <row r="99">
      <c r="D99" s="88"/>
    </row>
    <row r="100">
      <c r="D100" s="88"/>
    </row>
    <row r="101">
      <c r="D101" s="88"/>
    </row>
    <row r="102">
      <c r="D102" s="88"/>
    </row>
    <row r="103">
      <c r="D103" s="88"/>
    </row>
    <row r="104">
      <c r="D104" s="88"/>
    </row>
    <row r="105">
      <c r="D105" s="88"/>
    </row>
    <row r="106">
      <c r="D106" s="88"/>
    </row>
    <row r="107">
      <c r="D107" s="88"/>
    </row>
    <row r="108">
      <c r="D108" s="88"/>
    </row>
    <row r="109">
      <c r="D109" s="88"/>
    </row>
    <row r="110">
      <c r="D110" s="88"/>
    </row>
    <row r="111">
      <c r="D111" s="88"/>
    </row>
    <row r="112">
      <c r="D112" s="88"/>
    </row>
    <row r="113">
      <c r="D113" s="88"/>
    </row>
    <row r="114">
      <c r="D114" s="88"/>
    </row>
    <row r="115">
      <c r="D115" s="88"/>
    </row>
    <row r="116">
      <c r="D116" s="88"/>
    </row>
    <row r="117">
      <c r="D117" s="88"/>
    </row>
    <row r="118">
      <c r="D118" s="88"/>
    </row>
    <row r="119">
      <c r="D119" s="88"/>
    </row>
    <row r="120">
      <c r="D120" s="88"/>
    </row>
    <row r="121">
      <c r="D121" s="88"/>
    </row>
    <row r="122">
      <c r="D122" s="88"/>
    </row>
    <row r="123">
      <c r="D123" s="88"/>
    </row>
    <row r="124">
      <c r="D124" s="88"/>
    </row>
    <row r="125">
      <c r="D125" s="88"/>
    </row>
    <row r="126">
      <c r="D126" s="88"/>
    </row>
    <row r="127">
      <c r="D127" s="88"/>
    </row>
    <row r="128">
      <c r="D128" s="88"/>
    </row>
    <row r="129">
      <c r="D129" s="88"/>
    </row>
    <row r="130">
      <c r="D130" s="88"/>
    </row>
    <row r="131">
      <c r="D131" s="88"/>
    </row>
    <row r="132">
      <c r="D132" s="88"/>
    </row>
    <row r="133">
      <c r="D133" s="88"/>
    </row>
    <row r="134">
      <c r="D134" s="88"/>
    </row>
    <row r="135">
      <c r="D135" s="88"/>
    </row>
    <row r="136">
      <c r="D136" s="88"/>
    </row>
    <row r="137">
      <c r="D137" s="88"/>
    </row>
    <row r="138">
      <c r="D138" s="88"/>
    </row>
    <row r="139">
      <c r="D139" s="88"/>
    </row>
    <row r="140">
      <c r="D140" s="88"/>
    </row>
    <row r="141">
      <c r="D141" s="88"/>
    </row>
    <row r="142">
      <c r="D142" s="88"/>
    </row>
    <row r="143">
      <c r="D143" s="88"/>
    </row>
    <row r="144">
      <c r="D144" s="88"/>
    </row>
    <row r="145">
      <c r="D145" s="88"/>
    </row>
    <row r="146">
      <c r="D146" s="88"/>
    </row>
    <row r="147">
      <c r="D147" s="88"/>
    </row>
    <row r="148">
      <c r="D148" s="88"/>
    </row>
    <row r="149">
      <c r="D149" s="88"/>
    </row>
    <row r="150">
      <c r="D150" s="88"/>
    </row>
    <row r="151">
      <c r="D151" s="88"/>
    </row>
    <row r="152">
      <c r="D152" s="88"/>
    </row>
    <row r="153">
      <c r="D153" s="88"/>
    </row>
    <row r="154">
      <c r="D154" s="88"/>
    </row>
    <row r="155">
      <c r="D155" s="88"/>
    </row>
    <row r="156">
      <c r="D156" s="88"/>
    </row>
    <row r="157">
      <c r="D157" s="88"/>
    </row>
    <row r="158">
      <c r="D158" s="88"/>
    </row>
    <row r="159">
      <c r="D159" s="88"/>
    </row>
    <row r="160">
      <c r="D160" s="88"/>
    </row>
    <row r="161">
      <c r="D161" s="88"/>
    </row>
    <row r="162">
      <c r="D162" s="88"/>
    </row>
    <row r="163">
      <c r="D163" s="88"/>
    </row>
    <row r="164">
      <c r="D164" s="88"/>
    </row>
    <row r="165">
      <c r="D165" s="88"/>
    </row>
    <row r="166">
      <c r="D166" s="88"/>
    </row>
    <row r="167">
      <c r="D167" s="88"/>
    </row>
    <row r="168">
      <c r="D168" s="88"/>
    </row>
    <row r="169">
      <c r="D169" s="88"/>
    </row>
    <row r="170">
      <c r="D170" s="88"/>
    </row>
    <row r="171">
      <c r="D171" s="88"/>
    </row>
    <row r="172">
      <c r="D172" s="88"/>
    </row>
    <row r="173">
      <c r="D173" s="88"/>
    </row>
    <row r="174">
      <c r="D174" s="88"/>
    </row>
    <row r="175">
      <c r="D175" s="88"/>
    </row>
    <row r="176">
      <c r="D176" s="88"/>
    </row>
    <row r="177">
      <c r="D177" s="88"/>
    </row>
    <row r="178">
      <c r="D178" s="88"/>
    </row>
    <row r="179">
      <c r="D179" s="88"/>
    </row>
    <row r="180">
      <c r="D180" s="88"/>
    </row>
    <row r="181">
      <c r="D181" s="88"/>
    </row>
    <row r="182">
      <c r="D182" s="88"/>
    </row>
    <row r="183">
      <c r="D183" s="88"/>
    </row>
    <row r="184">
      <c r="D184" s="88"/>
    </row>
    <row r="185">
      <c r="D185" s="88"/>
    </row>
    <row r="186">
      <c r="D186" s="88"/>
    </row>
    <row r="187">
      <c r="D187" s="88"/>
    </row>
    <row r="188">
      <c r="D188" s="88"/>
    </row>
    <row r="189">
      <c r="D189" s="88"/>
    </row>
    <row r="190">
      <c r="D190" s="88"/>
    </row>
    <row r="191">
      <c r="D191" s="88"/>
    </row>
    <row r="192">
      <c r="D192" s="88"/>
    </row>
    <row r="193">
      <c r="D193" s="88"/>
    </row>
    <row r="194">
      <c r="D194" s="88"/>
    </row>
    <row r="195">
      <c r="D195" s="88"/>
    </row>
    <row r="196">
      <c r="D196" s="88"/>
    </row>
    <row r="197">
      <c r="D197" s="88"/>
    </row>
    <row r="198">
      <c r="D198" s="88"/>
    </row>
    <row r="199">
      <c r="D199" s="88"/>
    </row>
    <row r="200">
      <c r="D200" s="88"/>
    </row>
    <row r="201">
      <c r="D201" s="88"/>
    </row>
    <row r="202">
      <c r="D202" s="88"/>
    </row>
    <row r="203">
      <c r="D203" s="88"/>
    </row>
    <row r="204">
      <c r="D204" s="88"/>
    </row>
    <row r="205">
      <c r="D205" s="88"/>
    </row>
    <row r="206">
      <c r="D206" s="88"/>
    </row>
    <row r="207">
      <c r="D207" s="88"/>
    </row>
    <row r="208">
      <c r="D208" s="88"/>
    </row>
    <row r="209">
      <c r="D209" s="88"/>
    </row>
    <row r="210">
      <c r="D210" s="88"/>
    </row>
    <row r="211">
      <c r="D211" s="88"/>
    </row>
    <row r="212">
      <c r="D212" s="88"/>
    </row>
    <row r="213">
      <c r="D213" s="88"/>
    </row>
    <row r="214">
      <c r="D214" s="88"/>
    </row>
    <row r="215">
      <c r="D215" s="88"/>
    </row>
    <row r="216">
      <c r="D216" s="88"/>
    </row>
    <row r="217">
      <c r="D217" s="88"/>
    </row>
    <row r="218">
      <c r="D218" s="88"/>
    </row>
    <row r="219">
      <c r="D219" s="88"/>
    </row>
    <row r="220">
      <c r="D220" s="88"/>
    </row>
    <row r="221">
      <c r="D221" s="88"/>
    </row>
    <row r="222">
      <c r="D222" s="88"/>
    </row>
    <row r="223">
      <c r="D223" s="88"/>
    </row>
    <row r="224">
      <c r="D224" s="88"/>
    </row>
    <row r="225">
      <c r="D225" s="88"/>
    </row>
    <row r="226">
      <c r="D226" s="88"/>
    </row>
    <row r="227">
      <c r="D227" s="88"/>
    </row>
    <row r="228">
      <c r="D228" s="88"/>
    </row>
    <row r="229">
      <c r="D229" s="88"/>
    </row>
    <row r="230">
      <c r="D230" s="88"/>
    </row>
    <row r="231">
      <c r="D231" s="88"/>
    </row>
    <row r="232">
      <c r="D232" s="88"/>
    </row>
    <row r="233">
      <c r="D233" s="88"/>
    </row>
    <row r="234">
      <c r="D234" s="88"/>
    </row>
    <row r="235">
      <c r="D235" s="88"/>
    </row>
    <row r="236">
      <c r="D236" s="88"/>
    </row>
    <row r="237">
      <c r="D237" s="88"/>
    </row>
    <row r="238">
      <c r="D238" s="88"/>
    </row>
    <row r="239">
      <c r="D239" s="88"/>
    </row>
    <row r="240">
      <c r="D240" s="88"/>
    </row>
    <row r="241">
      <c r="D241" s="88"/>
    </row>
    <row r="242">
      <c r="D242" s="88"/>
    </row>
    <row r="243">
      <c r="D243" s="88"/>
    </row>
    <row r="244">
      <c r="D244" s="88"/>
    </row>
    <row r="245">
      <c r="D245" s="88"/>
    </row>
    <row r="246">
      <c r="D246" s="88"/>
    </row>
    <row r="247">
      <c r="D247" s="88"/>
    </row>
    <row r="248">
      <c r="D248" s="88"/>
    </row>
    <row r="249">
      <c r="D249" s="88"/>
    </row>
    <row r="250">
      <c r="D250" s="88"/>
    </row>
    <row r="251">
      <c r="D251" s="88"/>
    </row>
    <row r="252">
      <c r="D252" s="88"/>
    </row>
    <row r="253">
      <c r="D253" s="88"/>
    </row>
    <row r="254">
      <c r="D254" s="88"/>
    </row>
    <row r="255">
      <c r="D255" s="88"/>
    </row>
    <row r="256">
      <c r="D256" s="88"/>
    </row>
    <row r="257">
      <c r="D257" s="88"/>
    </row>
    <row r="258">
      <c r="D258" s="88"/>
    </row>
    <row r="259">
      <c r="D259" s="88"/>
    </row>
    <row r="260">
      <c r="D260" s="88"/>
    </row>
    <row r="261">
      <c r="D261" s="88"/>
    </row>
    <row r="262">
      <c r="D262" s="88"/>
    </row>
    <row r="263">
      <c r="D263" s="88"/>
    </row>
    <row r="264">
      <c r="D264" s="88"/>
    </row>
    <row r="265">
      <c r="D265" s="88"/>
    </row>
    <row r="266">
      <c r="D266" s="88"/>
    </row>
    <row r="267">
      <c r="D267" s="88"/>
    </row>
    <row r="268">
      <c r="D268" s="88"/>
    </row>
    <row r="269">
      <c r="D269" s="88"/>
    </row>
    <row r="270">
      <c r="D270" s="88"/>
    </row>
    <row r="271">
      <c r="D271" s="88"/>
    </row>
    <row r="272">
      <c r="D272" s="88"/>
    </row>
    <row r="273">
      <c r="D273" s="88"/>
    </row>
    <row r="274">
      <c r="D274" s="88"/>
    </row>
    <row r="275">
      <c r="D275" s="88"/>
    </row>
    <row r="276">
      <c r="D276" s="88"/>
    </row>
    <row r="277">
      <c r="D277" s="88"/>
    </row>
    <row r="278">
      <c r="D278" s="88"/>
    </row>
    <row r="279">
      <c r="D279" s="88"/>
    </row>
    <row r="280">
      <c r="D280" s="88"/>
    </row>
    <row r="281">
      <c r="D281" s="88"/>
    </row>
    <row r="282">
      <c r="D282" s="88"/>
    </row>
    <row r="283">
      <c r="D283" s="88"/>
    </row>
    <row r="284">
      <c r="D284" s="88"/>
    </row>
    <row r="285">
      <c r="D285" s="88"/>
    </row>
    <row r="286">
      <c r="D286" s="88"/>
    </row>
    <row r="287">
      <c r="D287" s="88"/>
    </row>
    <row r="288">
      <c r="D288" s="88"/>
    </row>
    <row r="289">
      <c r="D289" s="88"/>
    </row>
    <row r="290">
      <c r="D290" s="88"/>
    </row>
    <row r="291">
      <c r="D291" s="88"/>
    </row>
    <row r="292">
      <c r="D292" s="88"/>
    </row>
    <row r="293">
      <c r="D293" s="88"/>
    </row>
    <row r="294">
      <c r="D294" s="88"/>
    </row>
    <row r="295">
      <c r="D295" s="88"/>
    </row>
    <row r="296">
      <c r="D296" s="88"/>
    </row>
    <row r="297">
      <c r="D297" s="88"/>
    </row>
    <row r="298">
      <c r="D298" s="88"/>
    </row>
    <row r="299">
      <c r="D299" s="88"/>
    </row>
    <row r="300">
      <c r="D300" s="88"/>
    </row>
    <row r="301">
      <c r="D301" s="88"/>
    </row>
    <row r="302">
      <c r="D302" s="88"/>
    </row>
    <row r="303">
      <c r="D303" s="88"/>
    </row>
    <row r="304">
      <c r="D304" s="88"/>
    </row>
    <row r="305">
      <c r="D305" s="88"/>
    </row>
    <row r="306">
      <c r="D306" s="88"/>
    </row>
    <row r="307">
      <c r="D307" s="88"/>
    </row>
    <row r="308">
      <c r="D308" s="88"/>
    </row>
    <row r="309">
      <c r="D309" s="88"/>
    </row>
    <row r="310">
      <c r="D310" s="88"/>
    </row>
    <row r="311">
      <c r="D311" s="88"/>
    </row>
    <row r="312">
      <c r="D312" s="88"/>
    </row>
    <row r="313">
      <c r="D313" s="88"/>
    </row>
    <row r="314">
      <c r="D314" s="88"/>
    </row>
    <row r="315">
      <c r="D315" s="88"/>
    </row>
    <row r="316">
      <c r="D316" s="88"/>
    </row>
    <row r="317">
      <c r="D317" s="88"/>
    </row>
    <row r="318">
      <c r="D318" s="88"/>
    </row>
    <row r="319">
      <c r="D319" s="88"/>
    </row>
    <row r="320">
      <c r="D320" s="88"/>
    </row>
    <row r="321">
      <c r="D321" s="88"/>
    </row>
    <row r="322">
      <c r="D322" s="88"/>
    </row>
    <row r="323">
      <c r="D323" s="88"/>
    </row>
    <row r="324">
      <c r="D324" s="88"/>
    </row>
    <row r="325">
      <c r="D325" s="88"/>
    </row>
    <row r="326">
      <c r="D326" s="88"/>
    </row>
    <row r="327">
      <c r="D327" s="88"/>
    </row>
    <row r="328">
      <c r="D328" s="88"/>
    </row>
    <row r="329">
      <c r="D329" s="88"/>
    </row>
    <row r="330">
      <c r="D330" s="88"/>
    </row>
    <row r="331">
      <c r="D331" s="88"/>
    </row>
    <row r="332">
      <c r="D332" s="88"/>
    </row>
    <row r="333">
      <c r="D333" s="88"/>
    </row>
    <row r="334">
      <c r="D334" s="88"/>
    </row>
    <row r="335">
      <c r="D335" s="88"/>
    </row>
    <row r="336">
      <c r="D336" s="88"/>
    </row>
    <row r="337">
      <c r="D337" s="88"/>
    </row>
    <row r="338">
      <c r="D338" s="88"/>
    </row>
    <row r="339">
      <c r="D339" s="88"/>
    </row>
    <row r="340">
      <c r="D340" s="88"/>
    </row>
    <row r="341">
      <c r="D341" s="88"/>
    </row>
    <row r="342">
      <c r="D342" s="88"/>
    </row>
    <row r="343">
      <c r="D343" s="88"/>
    </row>
    <row r="344">
      <c r="D344" s="88"/>
    </row>
    <row r="345">
      <c r="D345" s="88"/>
    </row>
    <row r="346">
      <c r="D346" s="88"/>
    </row>
    <row r="347">
      <c r="D347" s="88"/>
    </row>
    <row r="348">
      <c r="D348" s="88"/>
    </row>
    <row r="349">
      <c r="D349" s="88"/>
    </row>
    <row r="350">
      <c r="D350" s="88"/>
    </row>
    <row r="351">
      <c r="D351" s="88"/>
    </row>
    <row r="352">
      <c r="D352" s="88"/>
    </row>
    <row r="353">
      <c r="D353" s="88"/>
    </row>
    <row r="354">
      <c r="D354" s="88"/>
    </row>
    <row r="355">
      <c r="D355" s="88"/>
    </row>
    <row r="356">
      <c r="D356" s="88"/>
    </row>
    <row r="357">
      <c r="D357" s="88"/>
    </row>
    <row r="358">
      <c r="D358" s="88"/>
    </row>
    <row r="359">
      <c r="D359" s="88"/>
    </row>
    <row r="360">
      <c r="D360" s="88"/>
    </row>
    <row r="361">
      <c r="D361" s="88"/>
    </row>
    <row r="362">
      <c r="D362" s="88"/>
    </row>
    <row r="363">
      <c r="D363" s="88"/>
    </row>
    <row r="364">
      <c r="D364" s="88"/>
    </row>
    <row r="365">
      <c r="D365" s="88"/>
    </row>
    <row r="366">
      <c r="D366" s="88"/>
    </row>
    <row r="367">
      <c r="D367" s="88"/>
    </row>
    <row r="368">
      <c r="D368" s="88"/>
    </row>
    <row r="369">
      <c r="D369" s="88"/>
    </row>
    <row r="370">
      <c r="D370" s="88"/>
    </row>
    <row r="371">
      <c r="D371" s="88"/>
    </row>
    <row r="372">
      <c r="D372" s="88"/>
    </row>
    <row r="373">
      <c r="D373" s="88"/>
    </row>
    <row r="374">
      <c r="D374" s="88"/>
    </row>
    <row r="375">
      <c r="D375" s="88"/>
    </row>
    <row r="376">
      <c r="D376" s="88"/>
    </row>
    <row r="377">
      <c r="D377" s="88"/>
    </row>
    <row r="378">
      <c r="D378" s="88"/>
    </row>
    <row r="379">
      <c r="D379" s="88"/>
    </row>
    <row r="380">
      <c r="D380" s="88"/>
    </row>
    <row r="381">
      <c r="D381" s="88"/>
    </row>
    <row r="382">
      <c r="D382" s="88"/>
    </row>
    <row r="383">
      <c r="D383" s="88"/>
    </row>
    <row r="384">
      <c r="D384" s="88"/>
    </row>
    <row r="385">
      <c r="D385" s="88"/>
    </row>
    <row r="386">
      <c r="D386" s="88"/>
    </row>
    <row r="387">
      <c r="D387" s="88"/>
    </row>
    <row r="388">
      <c r="D388" s="88"/>
    </row>
    <row r="389">
      <c r="D389" s="88"/>
    </row>
    <row r="390">
      <c r="D390" s="88"/>
    </row>
    <row r="391">
      <c r="D391" s="88"/>
    </row>
    <row r="392">
      <c r="D392" s="88"/>
    </row>
    <row r="393">
      <c r="D393" s="88"/>
    </row>
    <row r="394">
      <c r="D394" s="88"/>
    </row>
    <row r="395">
      <c r="D395" s="88"/>
    </row>
    <row r="396">
      <c r="D396" s="88"/>
    </row>
    <row r="397">
      <c r="D397" s="88"/>
    </row>
    <row r="398">
      <c r="D398" s="88"/>
    </row>
    <row r="399">
      <c r="D399" s="88"/>
    </row>
    <row r="400">
      <c r="D400" s="88"/>
    </row>
    <row r="401">
      <c r="D401" s="88"/>
    </row>
    <row r="402">
      <c r="D402" s="88"/>
    </row>
    <row r="403">
      <c r="D403" s="88"/>
    </row>
    <row r="404">
      <c r="D404" s="88"/>
    </row>
    <row r="405">
      <c r="D405" s="88"/>
    </row>
    <row r="406">
      <c r="D406" s="88"/>
    </row>
    <row r="407">
      <c r="D407" s="88"/>
    </row>
    <row r="408">
      <c r="D408" s="88"/>
    </row>
    <row r="409">
      <c r="D409" s="88"/>
    </row>
    <row r="410">
      <c r="D410" s="88"/>
    </row>
    <row r="411">
      <c r="D411" s="88"/>
    </row>
    <row r="412">
      <c r="D412" s="88"/>
    </row>
    <row r="413">
      <c r="D413" s="88"/>
    </row>
    <row r="414">
      <c r="D414" s="88"/>
    </row>
    <row r="415">
      <c r="D415" s="88"/>
    </row>
    <row r="416">
      <c r="D416" s="88"/>
    </row>
    <row r="417">
      <c r="D417" s="88"/>
    </row>
    <row r="418">
      <c r="D418" s="88"/>
    </row>
    <row r="419">
      <c r="D419" s="88"/>
    </row>
    <row r="420">
      <c r="D420" s="88"/>
    </row>
    <row r="421">
      <c r="D421" s="88"/>
    </row>
    <row r="422">
      <c r="D422" s="88"/>
    </row>
    <row r="423">
      <c r="D423" s="88"/>
    </row>
    <row r="424">
      <c r="D424" s="88"/>
    </row>
    <row r="425">
      <c r="D425" s="88"/>
    </row>
    <row r="426">
      <c r="D426" s="88"/>
    </row>
    <row r="427">
      <c r="D427" s="88"/>
    </row>
    <row r="428">
      <c r="D428" s="88"/>
    </row>
    <row r="429">
      <c r="D429" s="88"/>
    </row>
    <row r="430">
      <c r="D430" s="88"/>
    </row>
    <row r="431">
      <c r="D431" s="88"/>
    </row>
    <row r="432">
      <c r="D432" s="88"/>
    </row>
    <row r="433">
      <c r="D433" s="88"/>
    </row>
    <row r="434">
      <c r="D434" s="88"/>
    </row>
    <row r="435">
      <c r="D435" s="88"/>
    </row>
    <row r="436">
      <c r="D436" s="88"/>
    </row>
    <row r="437">
      <c r="D437" s="88"/>
    </row>
    <row r="438">
      <c r="D438" s="88"/>
    </row>
    <row r="439">
      <c r="D439" s="88"/>
    </row>
    <row r="440">
      <c r="D440" s="88"/>
    </row>
    <row r="441">
      <c r="D441" s="88"/>
    </row>
    <row r="442">
      <c r="D442" s="88"/>
    </row>
    <row r="443">
      <c r="D443" s="88"/>
    </row>
    <row r="444">
      <c r="D444" s="88"/>
    </row>
    <row r="445">
      <c r="D445" s="88"/>
    </row>
    <row r="446">
      <c r="D446" s="88"/>
    </row>
    <row r="447">
      <c r="D447" s="88"/>
    </row>
    <row r="448">
      <c r="D448" s="88"/>
    </row>
    <row r="449">
      <c r="D449" s="88"/>
    </row>
    <row r="450">
      <c r="D450" s="88"/>
    </row>
    <row r="451">
      <c r="D451" s="88"/>
    </row>
    <row r="452">
      <c r="D452" s="88"/>
    </row>
    <row r="453">
      <c r="D453" s="88"/>
    </row>
    <row r="454">
      <c r="D454" s="88"/>
    </row>
    <row r="455">
      <c r="D455" s="88"/>
    </row>
    <row r="456">
      <c r="D456" s="88"/>
    </row>
    <row r="457">
      <c r="D457" s="88"/>
    </row>
    <row r="458">
      <c r="D458" s="88"/>
    </row>
    <row r="459">
      <c r="D459" s="88"/>
    </row>
    <row r="460">
      <c r="D460" s="88"/>
    </row>
    <row r="461">
      <c r="D461" s="88"/>
    </row>
    <row r="462">
      <c r="D462" s="88"/>
    </row>
    <row r="463">
      <c r="D463" s="88"/>
    </row>
    <row r="464">
      <c r="D464" s="88"/>
    </row>
    <row r="465">
      <c r="D465" s="88"/>
    </row>
    <row r="466">
      <c r="D466" s="88"/>
    </row>
    <row r="467">
      <c r="D467" s="88"/>
    </row>
    <row r="468">
      <c r="D468" s="88"/>
    </row>
    <row r="469">
      <c r="D469" s="88"/>
    </row>
    <row r="470">
      <c r="D470" s="88"/>
    </row>
    <row r="471">
      <c r="D471" s="88"/>
    </row>
    <row r="472">
      <c r="D472" s="88"/>
    </row>
    <row r="473">
      <c r="D473" s="88"/>
    </row>
    <row r="474">
      <c r="D474" s="88"/>
    </row>
    <row r="475">
      <c r="D475" s="88"/>
    </row>
    <row r="476">
      <c r="D476" s="88"/>
    </row>
    <row r="477">
      <c r="D477" s="88"/>
    </row>
    <row r="478">
      <c r="D478" s="88"/>
    </row>
    <row r="479">
      <c r="D479" s="88"/>
    </row>
    <row r="480">
      <c r="D480" s="88"/>
    </row>
    <row r="481">
      <c r="D481" s="88"/>
    </row>
    <row r="482">
      <c r="D482" s="88"/>
    </row>
    <row r="483">
      <c r="D483" s="88"/>
    </row>
    <row r="484">
      <c r="D484" s="88"/>
    </row>
    <row r="485">
      <c r="D485" s="88"/>
    </row>
    <row r="486">
      <c r="D486" s="88"/>
    </row>
    <row r="487">
      <c r="D487" s="88"/>
    </row>
    <row r="488">
      <c r="D488" s="88"/>
    </row>
    <row r="489">
      <c r="D489" s="88"/>
    </row>
    <row r="490">
      <c r="D490" s="88"/>
    </row>
    <row r="491">
      <c r="D491" s="88"/>
    </row>
    <row r="492">
      <c r="D492" s="88"/>
    </row>
    <row r="493">
      <c r="D493" s="88"/>
    </row>
    <row r="494">
      <c r="D494" s="88"/>
    </row>
    <row r="495">
      <c r="D495" s="88"/>
    </row>
    <row r="496">
      <c r="D496" s="88"/>
    </row>
    <row r="497">
      <c r="D497" s="88"/>
    </row>
    <row r="498">
      <c r="D498" s="88"/>
    </row>
    <row r="499">
      <c r="D499" s="88"/>
    </row>
    <row r="500">
      <c r="D500" s="88"/>
    </row>
    <row r="501">
      <c r="D501" s="88"/>
    </row>
    <row r="502">
      <c r="D502" s="88"/>
    </row>
    <row r="503">
      <c r="D503" s="88"/>
    </row>
    <row r="504">
      <c r="D504" s="88"/>
    </row>
    <row r="505">
      <c r="D505" s="88"/>
    </row>
    <row r="506">
      <c r="D506" s="88"/>
    </row>
    <row r="507">
      <c r="D507" s="88"/>
    </row>
    <row r="508">
      <c r="D508" s="88"/>
    </row>
    <row r="509">
      <c r="D509" s="88"/>
    </row>
    <row r="510">
      <c r="D510" s="88"/>
    </row>
    <row r="511">
      <c r="D511" s="88"/>
    </row>
    <row r="512">
      <c r="D512" s="88"/>
    </row>
    <row r="513">
      <c r="D513" s="88"/>
    </row>
    <row r="514">
      <c r="D514" s="88"/>
    </row>
    <row r="515">
      <c r="D515" s="88"/>
    </row>
    <row r="516">
      <c r="D516" s="88"/>
    </row>
    <row r="517">
      <c r="D517" s="88"/>
    </row>
    <row r="518">
      <c r="D518" s="88"/>
    </row>
    <row r="519">
      <c r="D519" s="88"/>
    </row>
    <row r="520">
      <c r="D520" s="88"/>
    </row>
    <row r="521">
      <c r="D521" s="88"/>
    </row>
    <row r="522">
      <c r="D522" s="88"/>
    </row>
    <row r="523">
      <c r="D523" s="88"/>
    </row>
    <row r="524">
      <c r="D524" s="88"/>
    </row>
    <row r="525">
      <c r="D525" s="88"/>
    </row>
    <row r="526">
      <c r="D526" s="88"/>
    </row>
    <row r="527">
      <c r="D527" s="88"/>
    </row>
    <row r="528">
      <c r="D528" s="88"/>
    </row>
    <row r="529">
      <c r="D529" s="88"/>
    </row>
    <row r="530">
      <c r="D530" s="88"/>
    </row>
    <row r="531">
      <c r="D531" s="88"/>
    </row>
    <row r="532">
      <c r="D532" s="88"/>
    </row>
    <row r="533">
      <c r="D533" s="88"/>
    </row>
    <row r="534">
      <c r="D534" s="88"/>
    </row>
    <row r="535">
      <c r="D535" s="88"/>
    </row>
    <row r="536">
      <c r="D536" s="88"/>
    </row>
    <row r="537">
      <c r="D537" s="88"/>
    </row>
    <row r="538">
      <c r="D538" s="88"/>
    </row>
    <row r="539">
      <c r="D539" s="88"/>
    </row>
    <row r="540">
      <c r="D540" s="88"/>
    </row>
    <row r="541">
      <c r="D541" s="88"/>
    </row>
    <row r="542">
      <c r="D542" s="88"/>
    </row>
    <row r="543">
      <c r="D543" s="88"/>
    </row>
    <row r="544">
      <c r="D544" s="88"/>
    </row>
    <row r="545">
      <c r="D545" s="88"/>
    </row>
    <row r="546">
      <c r="D546" s="88"/>
    </row>
    <row r="547">
      <c r="D547" s="88"/>
    </row>
    <row r="548">
      <c r="D548" s="88"/>
    </row>
    <row r="549">
      <c r="D549" s="88"/>
    </row>
    <row r="550">
      <c r="D550" s="88"/>
    </row>
    <row r="551">
      <c r="D551" s="88"/>
    </row>
    <row r="552">
      <c r="D552" s="88"/>
    </row>
    <row r="553">
      <c r="D553" s="88"/>
    </row>
    <row r="554">
      <c r="D554" s="88"/>
    </row>
    <row r="555">
      <c r="D555" s="88"/>
    </row>
    <row r="556">
      <c r="D556" s="88"/>
    </row>
    <row r="557">
      <c r="D557" s="88"/>
    </row>
    <row r="558">
      <c r="D558" s="88"/>
    </row>
    <row r="559">
      <c r="D559" s="88"/>
    </row>
    <row r="560">
      <c r="D560" s="88"/>
    </row>
    <row r="561">
      <c r="D561" s="88"/>
    </row>
    <row r="562">
      <c r="D562" s="88"/>
    </row>
    <row r="563">
      <c r="D563" s="88"/>
    </row>
    <row r="564">
      <c r="D564" s="88"/>
    </row>
    <row r="565">
      <c r="D565" s="88"/>
    </row>
    <row r="566">
      <c r="D566" s="88"/>
    </row>
    <row r="567">
      <c r="D567" s="88"/>
    </row>
    <row r="568">
      <c r="D568" s="88"/>
    </row>
    <row r="569">
      <c r="D569" s="88"/>
    </row>
    <row r="570">
      <c r="D570" s="88"/>
    </row>
    <row r="571">
      <c r="D571" s="88"/>
    </row>
    <row r="572">
      <c r="D572" s="88"/>
    </row>
    <row r="573">
      <c r="D573" s="88"/>
    </row>
    <row r="574">
      <c r="D574" s="88"/>
    </row>
    <row r="575">
      <c r="D575" s="88"/>
    </row>
    <row r="576">
      <c r="D576" s="88"/>
    </row>
    <row r="577">
      <c r="D577" s="88"/>
    </row>
    <row r="578">
      <c r="D578" s="88"/>
    </row>
    <row r="579">
      <c r="D579" s="88"/>
    </row>
    <row r="580">
      <c r="D580" s="88"/>
    </row>
    <row r="581">
      <c r="D581" s="88"/>
    </row>
    <row r="582">
      <c r="D582" s="88"/>
    </row>
    <row r="583">
      <c r="D583" s="88"/>
    </row>
    <row r="584">
      <c r="D584" s="88"/>
    </row>
    <row r="585">
      <c r="D585" s="88"/>
    </row>
    <row r="586">
      <c r="D586" s="88"/>
    </row>
    <row r="587">
      <c r="D587" s="88"/>
    </row>
    <row r="588">
      <c r="D588" s="88"/>
    </row>
    <row r="589">
      <c r="D589" s="88"/>
    </row>
    <row r="590">
      <c r="D590" s="88"/>
    </row>
    <row r="591">
      <c r="D591" s="88"/>
    </row>
    <row r="592">
      <c r="D592" s="88"/>
    </row>
    <row r="593">
      <c r="D593" s="88"/>
    </row>
    <row r="594">
      <c r="D594" s="88"/>
    </row>
    <row r="595">
      <c r="D595" s="88"/>
    </row>
    <row r="596">
      <c r="D596" s="88"/>
    </row>
    <row r="597">
      <c r="D597" s="88"/>
    </row>
    <row r="598">
      <c r="D598" s="88"/>
    </row>
    <row r="599">
      <c r="D599" s="88"/>
    </row>
    <row r="600">
      <c r="D600" s="88"/>
    </row>
    <row r="601">
      <c r="D601" s="88"/>
    </row>
    <row r="602">
      <c r="D602" s="88"/>
    </row>
    <row r="603">
      <c r="D603" s="88"/>
    </row>
    <row r="604">
      <c r="D604" s="88"/>
    </row>
    <row r="605">
      <c r="D605" s="88"/>
    </row>
    <row r="606">
      <c r="D606" s="88"/>
    </row>
    <row r="607">
      <c r="D607" s="88"/>
    </row>
    <row r="608">
      <c r="D608" s="88"/>
    </row>
    <row r="609">
      <c r="D609" s="88"/>
    </row>
    <row r="610">
      <c r="D610" s="88"/>
    </row>
    <row r="611">
      <c r="D611" s="88"/>
    </row>
    <row r="612">
      <c r="D612" s="88"/>
    </row>
    <row r="613">
      <c r="D613" s="88"/>
    </row>
    <row r="614">
      <c r="D614" s="88"/>
    </row>
    <row r="615">
      <c r="D615" s="88"/>
    </row>
    <row r="616">
      <c r="D616" s="88"/>
    </row>
    <row r="617">
      <c r="D617" s="88"/>
    </row>
    <row r="618">
      <c r="D618" s="88"/>
    </row>
    <row r="619">
      <c r="D619" s="88"/>
    </row>
    <row r="620">
      <c r="D620" s="88"/>
    </row>
    <row r="621">
      <c r="D621" s="88"/>
    </row>
    <row r="622">
      <c r="D622" s="88"/>
    </row>
    <row r="623">
      <c r="D623" s="88"/>
    </row>
    <row r="624">
      <c r="D624" s="88"/>
    </row>
    <row r="625">
      <c r="D625" s="88"/>
    </row>
    <row r="626">
      <c r="D626" s="88"/>
    </row>
    <row r="627">
      <c r="D627" s="88"/>
    </row>
    <row r="628">
      <c r="D628" s="88"/>
    </row>
    <row r="629">
      <c r="D629" s="88"/>
    </row>
    <row r="630">
      <c r="D630" s="88"/>
    </row>
    <row r="631">
      <c r="D631" s="88"/>
    </row>
    <row r="632">
      <c r="D632" s="88"/>
    </row>
    <row r="633">
      <c r="D633" s="88"/>
    </row>
    <row r="634">
      <c r="D634" s="88"/>
    </row>
    <row r="635">
      <c r="D635" s="88"/>
    </row>
    <row r="636">
      <c r="D636" s="88"/>
    </row>
    <row r="637">
      <c r="D637" s="88"/>
    </row>
    <row r="638">
      <c r="D638" s="88"/>
    </row>
    <row r="639">
      <c r="D639" s="88"/>
    </row>
    <row r="640">
      <c r="D640" s="88"/>
    </row>
    <row r="641">
      <c r="D641" s="88"/>
    </row>
    <row r="642">
      <c r="D642" s="88"/>
    </row>
    <row r="643">
      <c r="D643" s="88"/>
    </row>
    <row r="644">
      <c r="D644" s="88"/>
    </row>
    <row r="645">
      <c r="D645" s="88"/>
    </row>
    <row r="646">
      <c r="D646" s="88"/>
    </row>
    <row r="647">
      <c r="D647" s="88"/>
    </row>
    <row r="648">
      <c r="D648" s="88"/>
    </row>
    <row r="649">
      <c r="D649" s="88"/>
    </row>
    <row r="650">
      <c r="D650" s="88"/>
    </row>
    <row r="651">
      <c r="D651" s="88"/>
    </row>
    <row r="652">
      <c r="D652" s="88"/>
    </row>
    <row r="653">
      <c r="D653" s="88"/>
    </row>
    <row r="654">
      <c r="D654" s="88"/>
    </row>
    <row r="655">
      <c r="D655" s="88"/>
    </row>
    <row r="656">
      <c r="D656" s="88"/>
    </row>
    <row r="657">
      <c r="D657" s="88"/>
    </row>
    <row r="658">
      <c r="D658" s="88"/>
    </row>
    <row r="659">
      <c r="D659" s="88"/>
    </row>
    <row r="660">
      <c r="D660" s="88"/>
    </row>
    <row r="661">
      <c r="D661" s="88"/>
    </row>
    <row r="662">
      <c r="D662" s="88"/>
    </row>
    <row r="663">
      <c r="D663" s="88"/>
    </row>
    <row r="664">
      <c r="D664" s="88"/>
    </row>
    <row r="665">
      <c r="D665" s="88"/>
    </row>
    <row r="666">
      <c r="D666" s="88"/>
    </row>
    <row r="667">
      <c r="D667" s="88"/>
    </row>
    <row r="668">
      <c r="D668" s="88"/>
    </row>
    <row r="669">
      <c r="D669" s="88"/>
    </row>
    <row r="670">
      <c r="D670" s="88"/>
    </row>
    <row r="671">
      <c r="D671" s="88"/>
    </row>
    <row r="672">
      <c r="D672" s="88"/>
    </row>
    <row r="673">
      <c r="D673" s="88"/>
    </row>
    <row r="674">
      <c r="D674" s="88"/>
    </row>
    <row r="675">
      <c r="D675" s="88"/>
    </row>
    <row r="676">
      <c r="D676" s="88"/>
    </row>
    <row r="677">
      <c r="D677" s="88"/>
    </row>
    <row r="678">
      <c r="D678" s="88"/>
    </row>
    <row r="679">
      <c r="D679" s="88"/>
    </row>
    <row r="680">
      <c r="D680" s="88"/>
    </row>
    <row r="681">
      <c r="D681" s="88"/>
    </row>
    <row r="682">
      <c r="D682" s="88"/>
    </row>
    <row r="683">
      <c r="D683" s="88"/>
    </row>
    <row r="684">
      <c r="D684" s="88"/>
    </row>
    <row r="685">
      <c r="D685" s="88"/>
    </row>
    <row r="686">
      <c r="D686" s="88"/>
    </row>
    <row r="687">
      <c r="D687" s="88"/>
    </row>
    <row r="688">
      <c r="D688" s="88"/>
    </row>
    <row r="689">
      <c r="D689" s="88"/>
    </row>
    <row r="690">
      <c r="D690" s="88"/>
    </row>
    <row r="691">
      <c r="D691" s="88"/>
    </row>
    <row r="692">
      <c r="D692" s="88"/>
    </row>
    <row r="693">
      <c r="D693" s="88"/>
    </row>
    <row r="694">
      <c r="D694" s="88"/>
    </row>
    <row r="695">
      <c r="D695" s="88"/>
    </row>
    <row r="696">
      <c r="D696" s="88"/>
    </row>
    <row r="697">
      <c r="D697" s="88"/>
    </row>
    <row r="698">
      <c r="D698" s="88"/>
    </row>
    <row r="699">
      <c r="D699" s="88"/>
    </row>
    <row r="700">
      <c r="D700" s="88"/>
    </row>
    <row r="701">
      <c r="D701" s="88"/>
    </row>
    <row r="702">
      <c r="D702" s="88"/>
    </row>
    <row r="703">
      <c r="D703" s="88"/>
    </row>
    <row r="704">
      <c r="D704" s="88"/>
    </row>
    <row r="705">
      <c r="D705" s="88"/>
    </row>
    <row r="706">
      <c r="D706" s="88"/>
    </row>
    <row r="707">
      <c r="D707" s="88"/>
    </row>
    <row r="708">
      <c r="D708" s="88"/>
    </row>
    <row r="709">
      <c r="D709" s="88"/>
    </row>
    <row r="710">
      <c r="D710" s="88"/>
    </row>
    <row r="711">
      <c r="D711" s="88"/>
    </row>
    <row r="712">
      <c r="D712" s="88"/>
    </row>
    <row r="713">
      <c r="D713" s="88"/>
    </row>
    <row r="714">
      <c r="D714" s="88"/>
    </row>
    <row r="715">
      <c r="D715" s="88"/>
    </row>
    <row r="716">
      <c r="D716" s="88"/>
    </row>
    <row r="717">
      <c r="D717" s="88"/>
    </row>
    <row r="718">
      <c r="D718" s="88"/>
    </row>
    <row r="719">
      <c r="D719" s="88"/>
    </row>
    <row r="720">
      <c r="D720" s="88"/>
    </row>
    <row r="721">
      <c r="D721" s="88"/>
    </row>
    <row r="722">
      <c r="D722" s="88"/>
    </row>
    <row r="723">
      <c r="D723" s="88"/>
    </row>
    <row r="724">
      <c r="D724" s="88"/>
    </row>
    <row r="725">
      <c r="D725" s="88"/>
    </row>
    <row r="726">
      <c r="D726" s="88"/>
    </row>
    <row r="727">
      <c r="D727" s="88"/>
    </row>
    <row r="728">
      <c r="D728" s="88"/>
    </row>
    <row r="729">
      <c r="D729" s="88"/>
    </row>
    <row r="730">
      <c r="D730" s="88"/>
    </row>
    <row r="731">
      <c r="D731" s="88"/>
    </row>
    <row r="732">
      <c r="D732" s="88"/>
    </row>
    <row r="733">
      <c r="D733" s="88"/>
    </row>
    <row r="734">
      <c r="D734" s="88"/>
    </row>
    <row r="735">
      <c r="D735" s="88"/>
    </row>
    <row r="736">
      <c r="D736" s="88"/>
    </row>
    <row r="737">
      <c r="D737" s="88"/>
    </row>
    <row r="738">
      <c r="D738" s="88"/>
    </row>
    <row r="739">
      <c r="D739" s="88"/>
    </row>
    <row r="740">
      <c r="D740" s="88"/>
    </row>
    <row r="741">
      <c r="D741" s="88"/>
    </row>
    <row r="742">
      <c r="D742" s="88"/>
    </row>
    <row r="743">
      <c r="D743" s="88"/>
    </row>
    <row r="744">
      <c r="D744" s="88"/>
    </row>
    <row r="745">
      <c r="D745" s="88"/>
    </row>
    <row r="746">
      <c r="D746" s="88"/>
    </row>
    <row r="747">
      <c r="D747" s="88"/>
    </row>
    <row r="748">
      <c r="D748" s="88"/>
    </row>
    <row r="749">
      <c r="D749" s="88"/>
    </row>
    <row r="750">
      <c r="D750" s="88"/>
    </row>
    <row r="751">
      <c r="D751" s="88"/>
    </row>
    <row r="752">
      <c r="D752" s="88"/>
    </row>
    <row r="753">
      <c r="D753" s="88"/>
    </row>
    <row r="754">
      <c r="D754" s="88"/>
    </row>
    <row r="755">
      <c r="D755" s="88"/>
    </row>
    <row r="756">
      <c r="D756" s="88"/>
    </row>
    <row r="757">
      <c r="D757" s="88"/>
    </row>
    <row r="758">
      <c r="D758" s="88"/>
    </row>
    <row r="759">
      <c r="D759" s="88"/>
    </row>
    <row r="760">
      <c r="D760" s="88"/>
    </row>
    <row r="761">
      <c r="D761" s="88"/>
    </row>
    <row r="762">
      <c r="D762" s="88"/>
    </row>
    <row r="763">
      <c r="D763" s="88"/>
    </row>
    <row r="764">
      <c r="D764" s="88"/>
    </row>
    <row r="765">
      <c r="D765" s="88"/>
    </row>
    <row r="766">
      <c r="D766" s="88"/>
    </row>
    <row r="767">
      <c r="D767" s="88"/>
    </row>
    <row r="768">
      <c r="D768" s="88"/>
    </row>
    <row r="769">
      <c r="D769" s="88"/>
    </row>
    <row r="770">
      <c r="D770" s="88"/>
    </row>
    <row r="771">
      <c r="D771" s="88"/>
    </row>
    <row r="772">
      <c r="D772" s="88"/>
    </row>
    <row r="773">
      <c r="D773" s="88"/>
    </row>
    <row r="774">
      <c r="D774" s="88"/>
    </row>
    <row r="775">
      <c r="D775" s="88"/>
    </row>
    <row r="776">
      <c r="D776" s="88"/>
    </row>
    <row r="777">
      <c r="D777" s="88"/>
    </row>
    <row r="778">
      <c r="D778" s="88"/>
    </row>
    <row r="779">
      <c r="D779" s="88"/>
    </row>
    <row r="780">
      <c r="D780" s="88"/>
    </row>
    <row r="781">
      <c r="D781" s="88"/>
    </row>
    <row r="782">
      <c r="D782" s="88"/>
    </row>
    <row r="783">
      <c r="D783" s="88"/>
    </row>
    <row r="784">
      <c r="D784" s="88"/>
    </row>
    <row r="785">
      <c r="D785" s="88"/>
    </row>
    <row r="786">
      <c r="D786" s="88"/>
    </row>
    <row r="787">
      <c r="D787" s="88"/>
    </row>
    <row r="788">
      <c r="D788" s="88"/>
    </row>
    <row r="789">
      <c r="D789" s="88"/>
    </row>
    <row r="790">
      <c r="D790" s="88"/>
    </row>
    <row r="791">
      <c r="D791" s="88"/>
    </row>
    <row r="792">
      <c r="D792" s="88"/>
    </row>
    <row r="793">
      <c r="D793" s="88"/>
    </row>
    <row r="794">
      <c r="D794" s="88"/>
    </row>
    <row r="795">
      <c r="D795" s="88"/>
    </row>
    <row r="796">
      <c r="D796" s="88"/>
    </row>
    <row r="797">
      <c r="D797" s="88"/>
    </row>
    <row r="798">
      <c r="D798" s="88"/>
    </row>
    <row r="799">
      <c r="D799" s="88"/>
    </row>
    <row r="800">
      <c r="D800" s="88"/>
    </row>
    <row r="801">
      <c r="D801" s="88"/>
    </row>
    <row r="802">
      <c r="D802" s="88"/>
    </row>
    <row r="803">
      <c r="D803" s="88"/>
    </row>
    <row r="804">
      <c r="D804" s="88"/>
    </row>
    <row r="805">
      <c r="D805" s="88"/>
    </row>
    <row r="806">
      <c r="D806" s="88"/>
    </row>
    <row r="807">
      <c r="D807" s="88"/>
    </row>
    <row r="808">
      <c r="D808" s="88"/>
    </row>
    <row r="809">
      <c r="D809" s="88"/>
    </row>
    <row r="810">
      <c r="D810" s="88"/>
    </row>
    <row r="811">
      <c r="D811" s="88"/>
    </row>
    <row r="812">
      <c r="D812" s="88"/>
    </row>
    <row r="813">
      <c r="D813" s="88"/>
    </row>
    <row r="814">
      <c r="D814" s="88"/>
    </row>
    <row r="815">
      <c r="D815" s="88"/>
    </row>
    <row r="816">
      <c r="D816" s="88"/>
    </row>
    <row r="817">
      <c r="D817" s="88"/>
    </row>
    <row r="818">
      <c r="D818" s="88"/>
    </row>
    <row r="819">
      <c r="D819" s="88"/>
    </row>
    <row r="820">
      <c r="D820" s="88"/>
    </row>
    <row r="821">
      <c r="D821" s="88"/>
    </row>
    <row r="822">
      <c r="D822" s="88"/>
    </row>
    <row r="823">
      <c r="D823" s="88"/>
    </row>
    <row r="824">
      <c r="D824" s="88"/>
    </row>
    <row r="825">
      <c r="D825" s="88"/>
    </row>
    <row r="826">
      <c r="D826" s="88"/>
    </row>
    <row r="827">
      <c r="D827" s="88"/>
    </row>
    <row r="828">
      <c r="D828" s="88"/>
    </row>
    <row r="829">
      <c r="D829" s="88"/>
    </row>
    <row r="830">
      <c r="D830" s="88"/>
    </row>
    <row r="831">
      <c r="D831" s="88"/>
    </row>
    <row r="832">
      <c r="D832" s="88"/>
    </row>
    <row r="833">
      <c r="D833" s="88"/>
    </row>
    <row r="834">
      <c r="D834" s="88"/>
    </row>
    <row r="835">
      <c r="D835" s="88"/>
    </row>
    <row r="836">
      <c r="D836" s="88"/>
    </row>
    <row r="837">
      <c r="D837" s="88"/>
    </row>
    <row r="838">
      <c r="D838" s="88"/>
    </row>
    <row r="839">
      <c r="D839" s="88"/>
    </row>
    <row r="840">
      <c r="D840" s="88"/>
    </row>
    <row r="841">
      <c r="D841" s="88"/>
    </row>
    <row r="842">
      <c r="D842" s="88"/>
    </row>
    <row r="843">
      <c r="D843" s="88"/>
    </row>
    <row r="844">
      <c r="D844" s="88"/>
    </row>
    <row r="845">
      <c r="D845" s="88"/>
    </row>
    <row r="846">
      <c r="D846" s="88"/>
    </row>
    <row r="847">
      <c r="D847" s="88"/>
    </row>
    <row r="848">
      <c r="D848" s="88"/>
    </row>
    <row r="849">
      <c r="D849" s="88"/>
    </row>
    <row r="850">
      <c r="D850" s="88"/>
    </row>
    <row r="851">
      <c r="D851" s="88"/>
    </row>
    <row r="852">
      <c r="D852" s="88"/>
    </row>
    <row r="853">
      <c r="D853" s="88"/>
    </row>
    <row r="854">
      <c r="D854" s="88"/>
    </row>
    <row r="855">
      <c r="D855" s="88"/>
    </row>
    <row r="856">
      <c r="D856" s="88"/>
    </row>
    <row r="857">
      <c r="D857" s="88"/>
    </row>
    <row r="858">
      <c r="D858" s="88"/>
    </row>
    <row r="859">
      <c r="D859" s="88"/>
    </row>
    <row r="860">
      <c r="D860" s="88"/>
    </row>
    <row r="861">
      <c r="D861" s="88"/>
    </row>
    <row r="862">
      <c r="D862" s="88"/>
    </row>
    <row r="863">
      <c r="D863" s="88"/>
    </row>
    <row r="864">
      <c r="D864" s="88"/>
    </row>
    <row r="865">
      <c r="D865" s="88"/>
    </row>
    <row r="866">
      <c r="D866" s="88"/>
    </row>
    <row r="867">
      <c r="D867" s="88"/>
    </row>
    <row r="868">
      <c r="D868" s="88"/>
    </row>
    <row r="869">
      <c r="D869" s="88"/>
    </row>
    <row r="870">
      <c r="D870" s="88"/>
    </row>
    <row r="871">
      <c r="D871" s="88"/>
    </row>
    <row r="872">
      <c r="D872" s="88"/>
    </row>
    <row r="873">
      <c r="D873" s="88"/>
    </row>
    <row r="874">
      <c r="D874" s="88"/>
    </row>
    <row r="875">
      <c r="D875" s="88"/>
    </row>
    <row r="876">
      <c r="D876" s="88"/>
    </row>
    <row r="877">
      <c r="D877" s="88"/>
    </row>
    <row r="878">
      <c r="D878" s="88"/>
    </row>
    <row r="879">
      <c r="D879" s="88"/>
    </row>
    <row r="880">
      <c r="D880" s="88"/>
    </row>
    <row r="881">
      <c r="D881" s="88"/>
    </row>
    <row r="882">
      <c r="D882" s="88"/>
    </row>
    <row r="883">
      <c r="D883" s="88"/>
    </row>
    <row r="884">
      <c r="D884" s="88"/>
    </row>
    <row r="885">
      <c r="D885" s="88"/>
    </row>
    <row r="886">
      <c r="D886" s="88"/>
    </row>
    <row r="887">
      <c r="D887" s="88"/>
    </row>
    <row r="888">
      <c r="D888" s="88"/>
    </row>
    <row r="889">
      <c r="D889" s="88"/>
    </row>
    <row r="890">
      <c r="D890" s="88"/>
    </row>
    <row r="891">
      <c r="D891" s="88"/>
    </row>
    <row r="892">
      <c r="D892" s="88"/>
    </row>
    <row r="893">
      <c r="D893" s="88"/>
    </row>
    <row r="894">
      <c r="D894" s="88"/>
    </row>
    <row r="895">
      <c r="D895" s="88"/>
    </row>
    <row r="896">
      <c r="D896" s="88"/>
    </row>
    <row r="897">
      <c r="D897" s="88"/>
    </row>
    <row r="898">
      <c r="D898" s="88"/>
    </row>
    <row r="899">
      <c r="D899" s="88"/>
    </row>
    <row r="900">
      <c r="D900" s="88"/>
    </row>
    <row r="901">
      <c r="D901" s="88"/>
    </row>
    <row r="902">
      <c r="D902" s="88"/>
    </row>
    <row r="903">
      <c r="D903" s="88"/>
    </row>
    <row r="904">
      <c r="D904" s="88"/>
    </row>
    <row r="905">
      <c r="D905" s="88"/>
    </row>
    <row r="906">
      <c r="D906" s="88"/>
    </row>
    <row r="907">
      <c r="D907" s="88"/>
    </row>
    <row r="908">
      <c r="D908" s="88"/>
    </row>
    <row r="909">
      <c r="D909" s="88"/>
    </row>
    <row r="910">
      <c r="D910" s="88"/>
    </row>
    <row r="911">
      <c r="D911" s="88"/>
    </row>
    <row r="912">
      <c r="D912" s="88"/>
    </row>
    <row r="913">
      <c r="D913" s="88"/>
    </row>
    <row r="914">
      <c r="D914" s="88"/>
    </row>
    <row r="915">
      <c r="D915" s="88"/>
    </row>
    <row r="916">
      <c r="D916" s="88"/>
    </row>
    <row r="917">
      <c r="D917" s="88"/>
    </row>
    <row r="918">
      <c r="D918" s="88"/>
    </row>
    <row r="919">
      <c r="D919" s="88"/>
    </row>
    <row r="920">
      <c r="D920" s="88"/>
    </row>
    <row r="921">
      <c r="D921" s="88"/>
    </row>
    <row r="922">
      <c r="D922" s="88"/>
    </row>
    <row r="923">
      <c r="D923" s="88"/>
    </row>
    <row r="924">
      <c r="D924" s="88"/>
    </row>
    <row r="925">
      <c r="D925" s="88"/>
    </row>
    <row r="926">
      <c r="D926" s="88"/>
    </row>
    <row r="927">
      <c r="D927" s="88"/>
    </row>
    <row r="928">
      <c r="D928" s="88"/>
    </row>
    <row r="929">
      <c r="D929" s="88"/>
    </row>
    <row r="930">
      <c r="D930" s="88"/>
    </row>
    <row r="931">
      <c r="D931" s="88"/>
    </row>
    <row r="932">
      <c r="D932" s="88"/>
    </row>
    <row r="933">
      <c r="D933" s="88"/>
    </row>
    <row r="934">
      <c r="D934" s="88"/>
    </row>
    <row r="935">
      <c r="D935" s="88"/>
    </row>
    <row r="936">
      <c r="D936" s="88"/>
    </row>
    <row r="937">
      <c r="D937" s="88"/>
    </row>
    <row r="938">
      <c r="D938" s="88"/>
    </row>
    <row r="939">
      <c r="D939" s="88"/>
    </row>
    <row r="940">
      <c r="D940" s="88"/>
    </row>
    <row r="941">
      <c r="D941" s="88"/>
    </row>
    <row r="942">
      <c r="D942" s="88"/>
    </row>
    <row r="943">
      <c r="D943" s="88"/>
    </row>
    <row r="944">
      <c r="D944" s="88"/>
    </row>
    <row r="945">
      <c r="D945" s="88"/>
    </row>
    <row r="946">
      <c r="D946" s="88"/>
    </row>
    <row r="947">
      <c r="D947" s="88"/>
    </row>
    <row r="948">
      <c r="D948" s="88"/>
    </row>
    <row r="949">
      <c r="D949" s="88"/>
    </row>
    <row r="950">
      <c r="D950" s="88"/>
    </row>
    <row r="951">
      <c r="D951" s="88"/>
    </row>
    <row r="952">
      <c r="D952" s="88"/>
    </row>
    <row r="953">
      <c r="D953" s="88"/>
    </row>
    <row r="954">
      <c r="D954" s="88"/>
    </row>
    <row r="955">
      <c r="D955" s="88"/>
    </row>
    <row r="956">
      <c r="D956" s="88"/>
    </row>
    <row r="957">
      <c r="D957" s="88"/>
    </row>
    <row r="958">
      <c r="D958" s="88"/>
    </row>
    <row r="959">
      <c r="D959" s="88"/>
    </row>
    <row r="960">
      <c r="D960" s="88"/>
    </row>
    <row r="961">
      <c r="D961" s="88"/>
    </row>
    <row r="962">
      <c r="D962" s="88"/>
    </row>
    <row r="963">
      <c r="D963" s="88"/>
    </row>
    <row r="964">
      <c r="D964" s="88"/>
    </row>
    <row r="965">
      <c r="D965" s="88"/>
    </row>
    <row r="966">
      <c r="D966" s="88"/>
    </row>
    <row r="967">
      <c r="D967" s="88"/>
    </row>
    <row r="968">
      <c r="D968" s="88"/>
    </row>
    <row r="969">
      <c r="D969" s="88"/>
    </row>
    <row r="970">
      <c r="D970" s="88"/>
    </row>
    <row r="971">
      <c r="D971" s="88"/>
    </row>
    <row r="972">
      <c r="D972" s="88"/>
    </row>
    <row r="973">
      <c r="D973" s="88"/>
    </row>
    <row r="974">
      <c r="D974" s="88"/>
    </row>
    <row r="975">
      <c r="D975" s="88"/>
    </row>
    <row r="976">
      <c r="D976" s="88"/>
    </row>
    <row r="977">
      <c r="D977" s="88"/>
    </row>
    <row r="978">
      <c r="D978" s="88"/>
    </row>
    <row r="979">
      <c r="D979" s="88"/>
    </row>
    <row r="980">
      <c r="D980" s="88"/>
    </row>
    <row r="981">
      <c r="D981" s="88"/>
    </row>
    <row r="982">
      <c r="D982" s="88"/>
    </row>
    <row r="983">
      <c r="D983" s="88"/>
    </row>
    <row r="984">
      <c r="D984" s="88"/>
    </row>
    <row r="985">
      <c r="D985" s="88"/>
    </row>
    <row r="986">
      <c r="D986" s="88"/>
    </row>
    <row r="987">
      <c r="D987" s="88"/>
    </row>
    <row r="988">
      <c r="D988" s="88"/>
    </row>
    <row r="989">
      <c r="D989" s="88"/>
    </row>
    <row r="990">
      <c r="D990" s="88"/>
    </row>
    <row r="991">
      <c r="D991" s="88"/>
    </row>
    <row r="992">
      <c r="D992" s="88"/>
    </row>
    <row r="993">
      <c r="D993" s="88"/>
    </row>
    <row r="994">
      <c r="D994" s="88"/>
    </row>
    <row r="995">
      <c r="D995" s="88"/>
    </row>
    <row r="996">
      <c r="D996" s="88"/>
    </row>
    <row r="997">
      <c r="D997" s="88"/>
    </row>
    <row r="998">
      <c r="D998" s="88"/>
    </row>
    <row r="999">
      <c r="D999" s="88"/>
    </row>
    <row r="1000"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4.14"/>
    <col customWidth="1" min="3" max="3" width="28.43"/>
    <col customWidth="1" min="5" max="5" width="25.14"/>
    <col customWidth="1" min="7" max="7" width="22.71"/>
  </cols>
  <sheetData>
    <row r="1">
      <c r="A1" s="94" t="s">
        <v>126</v>
      </c>
      <c r="B1" s="96" t="s">
        <v>67</v>
      </c>
      <c r="C1" s="97"/>
      <c r="D1" s="144"/>
      <c r="E1" s="102" t="s">
        <v>127</v>
      </c>
      <c r="F1" s="98"/>
      <c r="G1" s="102" t="s">
        <v>128</v>
      </c>
      <c r="H1" s="98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45">
        <v>43454.0</v>
      </c>
      <c r="C2" s="105" t="s">
        <v>130</v>
      </c>
      <c r="D2" s="106">
        <v>1054.08</v>
      </c>
      <c r="E2" s="97"/>
      <c r="F2" s="98"/>
      <c r="G2" s="97"/>
      <c r="H2" s="98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97" t="s">
        <v>131</v>
      </c>
      <c r="B3" s="145">
        <v>43654.0</v>
      </c>
      <c r="C3" s="105" t="s">
        <v>132</v>
      </c>
      <c r="D3" s="108">
        <v>0.0</v>
      </c>
      <c r="E3" s="109" t="s">
        <v>201</v>
      </c>
      <c r="F3" s="110">
        <v>432.0</v>
      </c>
      <c r="G3" s="97" t="s">
        <v>216</v>
      </c>
      <c r="H3" s="114">
        <v>0.0</v>
      </c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274</v>
      </c>
      <c r="C4" s="105" t="s">
        <v>137</v>
      </c>
      <c r="D4" s="108">
        <v>0.0</v>
      </c>
      <c r="E4" s="109" t="s">
        <v>201</v>
      </c>
      <c r="F4" s="109">
        <v>142.08</v>
      </c>
      <c r="G4" s="97"/>
      <c r="H4" s="98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87" t="s">
        <v>139</v>
      </c>
      <c r="D5" s="146">
        <v>0.0</v>
      </c>
      <c r="E5" s="97"/>
      <c r="F5" s="98"/>
      <c r="G5" s="97"/>
      <c r="H5" s="98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D6" s="88"/>
      <c r="E6" s="97"/>
      <c r="F6" s="98"/>
      <c r="G6" s="97"/>
      <c r="H6" s="98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</v>
      </c>
      <c r="B7" s="112">
        <v>480.0</v>
      </c>
      <c r="C7" s="105" t="s">
        <v>142</v>
      </c>
      <c r="D7" s="106">
        <v>1883.52</v>
      </c>
      <c r="E7" s="97"/>
      <c r="F7" s="98"/>
      <c r="G7" s="97"/>
      <c r="H7" s="98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574.08</v>
      </c>
      <c r="G8" s="97"/>
      <c r="H8" s="98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D11" s="88"/>
      <c r="E11" s="98"/>
      <c r="F11" s="97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829.44</v>
      </c>
      <c r="E12" s="98"/>
      <c r="F12" s="97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480</v>
      </c>
      <c r="C13" s="105" t="s">
        <v>157</v>
      </c>
      <c r="D13" s="108">
        <f t="shared" si="1"/>
        <v>0</v>
      </c>
      <c r="E13" s="98"/>
      <c r="F13" s="97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574.08</v>
      </c>
      <c r="C14" s="105" t="s">
        <v>160</v>
      </c>
      <c r="D14" s="108">
        <f t="shared" si="1"/>
        <v>0</v>
      </c>
      <c r="E14" s="98"/>
      <c r="F14" s="97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1054.08</v>
      </c>
      <c r="C15" s="87" t="s">
        <v>162</v>
      </c>
      <c r="D15" s="108">
        <f t="shared" si="1"/>
        <v>0</v>
      </c>
      <c r="E15" s="98"/>
      <c r="F15" s="97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1883.52</v>
      </c>
      <c r="C16" s="97"/>
      <c r="D16" s="144"/>
      <c r="E16" s="98"/>
      <c r="F16" s="97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61.17</v>
      </c>
      <c r="C17" s="97"/>
      <c r="D17" s="144"/>
      <c r="E17" s="98"/>
      <c r="F17" s="97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1944.69</v>
      </c>
      <c r="C18" s="97"/>
      <c r="D18" s="144"/>
      <c r="E18" s="98"/>
      <c r="F18" s="97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829.44</v>
      </c>
      <c r="C19" s="97"/>
      <c r="D19" s="144"/>
      <c r="E19" s="98"/>
      <c r="F19" s="97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109" t="s">
        <v>275</v>
      </c>
      <c r="B20" s="114">
        <f>sum(B15*1.8)</f>
        <v>1897.344</v>
      </c>
      <c r="C20" s="97"/>
      <c r="D20" s="144"/>
      <c r="E20" s="98"/>
      <c r="F20" s="97"/>
      <c r="G20" s="98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144"/>
      <c r="E21" s="98"/>
      <c r="F21" s="97"/>
      <c r="G21" s="98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147"/>
      <c r="B22" s="98"/>
      <c r="C22" s="97"/>
      <c r="D22" s="144"/>
      <c r="E22" s="98"/>
      <c r="F22" s="97"/>
      <c r="G22" s="98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144"/>
      <c r="E23" s="98"/>
      <c r="F23" s="97"/>
      <c r="G23" s="98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144"/>
      <c r="E24" s="98"/>
      <c r="F24" s="97"/>
      <c r="G24" s="98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144"/>
      <c r="E25" s="98"/>
      <c r="F25" s="97"/>
      <c r="G25" s="98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144"/>
      <c r="E26" s="98"/>
      <c r="F26" s="97"/>
      <c r="G26" s="98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144"/>
      <c r="E27" s="98"/>
      <c r="F27" s="97"/>
      <c r="G27" s="98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144"/>
      <c r="E28" s="98"/>
      <c r="F28" s="97"/>
      <c r="G28" s="98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144"/>
      <c r="E29" s="98"/>
      <c r="F29" s="97"/>
      <c r="G29" s="98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144"/>
      <c r="E30" s="98"/>
      <c r="F30" s="97"/>
      <c r="G30" s="98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144"/>
      <c r="E31" s="98"/>
      <c r="F31" s="97"/>
      <c r="G31" s="98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144"/>
      <c r="E32" s="98"/>
      <c r="F32" s="97"/>
      <c r="G32" s="98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144"/>
      <c r="E33" s="98"/>
      <c r="F33" s="97"/>
      <c r="G33" s="98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144"/>
      <c r="E34" s="98"/>
      <c r="F34" s="97"/>
      <c r="G34" s="98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144"/>
      <c r="E35" s="98"/>
      <c r="F35" s="97"/>
      <c r="G35" s="98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144"/>
      <c r="E36" s="98"/>
      <c r="F36" s="97"/>
      <c r="G36" s="98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144"/>
      <c r="E37" s="98"/>
      <c r="F37" s="97"/>
      <c r="G37" s="98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144"/>
      <c r="E38" s="98"/>
      <c r="F38" s="97"/>
      <c r="G38" s="98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144"/>
      <c r="E39" s="98"/>
      <c r="F39" s="97"/>
      <c r="G39" s="98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144"/>
      <c r="E40" s="98"/>
      <c r="F40" s="97"/>
      <c r="G40" s="98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144"/>
      <c r="E41" s="98"/>
      <c r="F41" s="97"/>
      <c r="G41" s="98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144"/>
      <c r="E42" s="98"/>
      <c r="F42" s="97"/>
      <c r="G42" s="98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144"/>
      <c r="E43" s="98"/>
      <c r="F43" s="97"/>
      <c r="G43" s="98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144"/>
      <c r="E44" s="98"/>
      <c r="F44" s="97"/>
      <c r="G44" s="98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144"/>
      <c r="E45" s="98"/>
      <c r="F45" s="97"/>
      <c r="G45" s="98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144"/>
      <c r="E46" s="98"/>
      <c r="F46" s="97"/>
      <c r="G46" s="98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144"/>
      <c r="E47" s="98"/>
      <c r="F47" s="97"/>
      <c r="G47" s="98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144"/>
      <c r="E48" s="98"/>
      <c r="F48" s="97"/>
      <c r="G48" s="98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144"/>
      <c r="E49" s="98"/>
      <c r="F49" s="97"/>
      <c r="G49" s="98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144"/>
      <c r="E50" s="98"/>
      <c r="F50" s="97"/>
      <c r="G50" s="98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144"/>
      <c r="E51" s="98"/>
      <c r="F51" s="97"/>
      <c r="G51" s="98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144"/>
      <c r="E52" s="98"/>
      <c r="F52" s="97"/>
      <c r="G52" s="98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144"/>
      <c r="E53" s="98"/>
      <c r="F53" s="97"/>
      <c r="G53" s="98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144"/>
      <c r="E54" s="98"/>
      <c r="F54" s="97"/>
      <c r="G54" s="98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144"/>
      <c r="E55" s="98"/>
      <c r="F55" s="97"/>
      <c r="G55" s="98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144"/>
      <c r="E56" s="98"/>
      <c r="F56" s="97"/>
      <c r="G56" s="98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144"/>
      <c r="E57" s="98"/>
      <c r="F57" s="97"/>
      <c r="G57" s="98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144"/>
      <c r="E58" s="98"/>
      <c r="F58" s="97"/>
      <c r="G58" s="98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144"/>
      <c r="E59" s="98"/>
      <c r="F59" s="97"/>
      <c r="G59" s="98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144"/>
      <c r="E60" s="98"/>
      <c r="F60" s="97"/>
      <c r="G60" s="98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144"/>
      <c r="E61" s="98"/>
      <c r="F61" s="97"/>
      <c r="G61" s="98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144"/>
      <c r="E62" s="98"/>
      <c r="F62" s="97"/>
      <c r="G62" s="98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144"/>
      <c r="E63" s="98"/>
      <c r="F63" s="97"/>
      <c r="G63" s="98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144"/>
      <c r="E64" s="98"/>
      <c r="F64" s="97"/>
      <c r="G64" s="98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144"/>
      <c r="E65" s="98"/>
      <c r="F65" s="97"/>
      <c r="G65" s="98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144"/>
      <c r="E66" s="98"/>
      <c r="F66" s="97"/>
      <c r="G66" s="98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144"/>
      <c r="E67" s="98"/>
      <c r="F67" s="97"/>
      <c r="G67" s="98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144"/>
      <c r="E68" s="98"/>
      <c r="F68" s="97"/>
      <c r="G68" s="98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144"/>
      <c r="E69" s="98"/>
      <c r="F69" s="97"/>
      <c r="G69" s="98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144"/>
      <c r="E70" s="98"/>
      <c r="F70" s="97"/>
      <c r="G70" s="98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144"/>
      <c r="E71" s="98"/>
      <c r="F71" s="97"/>
      <c r="G71" s="98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144"/>
      <c r="E72" s="98"/>
      <c r="F72" s="97"/>
      <c r="G72" s="98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144"/>
      <c r="E73" s="98"/>
      <c r="F73" s="97"/>
      <c r="G73" s="98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144"/>
      <c r="E74" s="98"/>
      <c r="F74" s="97"/>
      <c r="G74" s="98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144"/>
      <c r="E75" s="98"/>
      <c r="F75" s="97"/>
      <c r="G75" s="98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144"/>
      <c r="E76" s="98"/>
      <c r="F76" s="97"/>
      <c r="G76" s="98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144"/>
      <c r="E77" s="98"/>
      <c r="F77" s="97"/>
      <c r="G77" s="98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144"/>
      <c r="E78" s="98"/>
      <c r="F78" s="97"/>
      <c r="G78" s="98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144"/>
      <c r="E79" s="98"/>
      <c r="F79" s="97"/>
      <c r="G79" s="98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144"/>
      <c r="E80" s="98"/>
      <c r="F80" s="97"/>
      <c r="G80" s="98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144"/>
      <c r="E81" s="98"/>
      <c r="F81" s="97"/>
      <c r="G81" s="98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144"/>
      <c r="E82" s="98"/>
      <c r="F82" s="97"/>
      <c r="G82" s="98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144"/>
      <c r="E83" s="98"/>
      <c r="F83" s="97"/>
      <c r="G83" s="98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144"/>
      <c r="E84" s="98"/>
      <c r="F84" s="97"/>
      <c r="G84" s="98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144"/>
      <c r="E85" s="98"/>
      <c r="F85" s="97"/>
      <c r="G85" s="98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144"/>
      <c r="E86" s="98"/>
      <c r="F86" s="97"/>
      <c r="G86" s="98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144"/>
      <c r="E87" s="98"/>
      <c r="F87" s="97"/>
      <c r="G87" s="98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144"/>
      <c r="E88" s="98"/>
      <c r="F88" s="97"/>
      <c r="G88" s="98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144"/>
      <c r="E89" s="98"/>
      <c r="F89" s="97"/>
      <c r="G89" s="98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144"/>
      <c r="E90" s="98"/>
      <c r="F90" s="97"/>
      <c r="G90" s="98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144"/>
      <c r="E91" s="98"/>
      <c r="F91" s="97"/>
      <c r="G91" s="98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144"/>
      <c r="E92" s="98"/>
      <c r="F92" s="97"/>
      <c r="G92" s="98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144"/>
      <c r="E93" s="98"/>
      <c r="F93" s="97"/>
      <c r="G93" s="98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144"/>
      <c r="E94" s="98"/>
      <c r="F94" s="97"/>
      <c r="G94" s="98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144"/>
      <c r="E95" s="98"/>
      <c r="F95" s="97"/>
      <c r="G95" s="98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144"/>
      <c r="E96" s="98"/>
      <c r="F96" s="97"/>
      <c r="G96" s="98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144"/>
      <c r="E97" s="98"/>
      <c r="F97" s="97"/>
      <c r="G97" s="98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144"/>
      <c r="E98" s="98"/>
      <c r="F98" s="97"/>
      <c r="G98" s="98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144"/>
      <c r="E99" s="98"/>
      <c r="F99" s="97"/>
      <c r="G99" s="98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144"/>
      <c r="E100" s="98"/>
      <c r="F100" s="97"/>
      <c r="G100" s="98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144"/>
      <c r="E101" s="98"/>
      <c r="F101" s="97"/>
      <c r="G101" s="98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144"/>
      <c r="E102" s="98"/>
      <c r="F102" s="97"/>
      <c r="G102" s="98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144"/>
      <c r="E103" s="98"/>
      <c r="F103" s="97"/>
      <c r="G103" s="98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144"/>
      <c r="E104" s="98"/>
      <c r="F104" s="97"/>
      <c r="G104" s="98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144"/>
      <c r="E105" s="98"/>
      <c r="F105" s="97"/>
      <c r="G105" s="98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144"/>
      <c r="E106" s="98"/>
      <c r="F106" s="97"/>
      <c r="G106" s="98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144"/>
      <c r="E107" s="98"/>
      <c r="F107" s="97"/>
      <c r="G107" s="98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144"/>
      <c r="E108" s="98"/>
      <c r="F108" s="97"/>
      <c r="G108" s="98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144"/>
      <c r="E109" s="98"/>
      <c r="F109" s="97"/>
      <c r="G109" s="98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144"/>
      <c r="E110" s="98"/>
      <c r="F110" s="97"/>
      <c r="G110" s="98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144"/>
      <c r="E111" s="98"/>
      <c r="F111" s="97"/>
      <c r="G111" s="98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144"/>
      <c r="E112" s="98"/>
      <c r="F112" s="97"/>
      <c r="G112" s="98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144"/>
      <c r="E113" s="98"/>
      <c r="F113" s="97"/>
      <c r="G113" s="98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144"/>
      <c r="E114" s="98"/>
      <c r="F114" s="97"/>
      <c r="G114" s="98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144"/>
      <c r="E115" s="98"/>
      <c r="F115" s="97"/>
      <c r="G115" s="98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144"/>
      <c r="E116" s="98"/>
      <c r="F116" s="97"/>
      <c r="G116" s="98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144"/>
      <c r="E117" s="98"/>
      <c r="F117" s="97"/>
      <c r="G117" s="98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144"/>
      <c r="E118" s="98"/>
      <c r="F118" s="97"/>
      <c r="G118" s="98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144"/>
      <c r="E119" s="98"/>
      <c r="F119" s="97"/>
      <c r="G119" s="98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144"/>
      <c r="E120" s="98"/>
      <c r="F120" s="97"/>
      <c r="G120" s="98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144"/>
      <c r="E121" s="98"/>
      <c r="F121" s="97"/>
      <c r="G121" s="98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144"/>
      <c r="E122" s="98"/>
      <c r="F122" s="97"/>
      <c r="G122" s="98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144"/>
      <c r="E123" s="98"/>
      <c r="F123" s="97"/>
      <c r="G123" s="98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144"/>
      <c r="E124" s="98"/>
      <c r="F124" s="97"/>
      <c r="G124" s="98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144"/>
      <c r="E125" s="98"/>
      <c r="F125" s="97"/>
      <c r="G125" s="98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144"/>
      <c r="E126" s="98"/>
      <c r="F126" s="97"/>
      <c r="G126" s="98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144"/>
      <c r="E127" s="98"/>
      <c r="F127" s="97"/>
      <c r="G127" s="98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144"/>
      <c r="E128" s="98"/>
      <c r="F128" s="97"/>
      <c r="G128" s="98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144"/>
      <c r="E129" s="98"/>
      <c r="F129" s="97"/>
      <c r="G129" s="98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144"/>
      <c r="E130" s="98"/>
      <c r="F130" s="97"/>
      <c r="G130" s="98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144"/>
      <c r="E131" s="98"/>
      <c r="F131" s="97"/>
      <c r="G131" s="98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144"/>
      <c r="E132" s="98"/>
      <c r="F132" s="97"/>
      <c r="G132" s="98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144"/>
      <c r="E133" s="98"/>
      <c r="F133" s="97"/>
      <c r="G133" s="98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144"/>
      <c r="E134" s="98"/>
      <c r="F134" s="97"/>
      <c r="G134" s="98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144"/>
      <c r="E135" s="98"/>
      <c r="F135" s="97"/>
      <c r="G135" s="98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144"/>
      <c r="E136" s="98"/>
      <c r="F136" s="97"/>
      <c r="G136" s="98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144"/>
      <c r="E137" s="98"/>
      <c r="F137" s="97"/>
      <c r="G137" s="98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144"/>
      <c r="E138" s="98"/>
      <c r="F138" s="97"/>
      <c r="G138" s="98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144"/>
      <c r="E139" s="98"/>
      <c r="F139" s="97"/>
      <c r="G139" s="98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144"/>
      <c r="E140" s="98"/>
      <c r="F140" s="97"/>
      <c r="G140" s="98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144"/>
      <c r="E141" s="98"/>
      <c r="F141" s="97"/>
      <c r="G141" s="98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144"/>
      <c r="E142" s="98"/>
      <c r="F142" s="97"/>
      <c r="G142" s="98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144"/>
      <c r="E143" s="98"/>
      <c r="F143" s="97"/>
      <c r="G143" s="98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144"/>
      <c r="E144" s="98"/>
      <c r="F144" s="97"/>
      <c r="G144" s="98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144"/>
      <c r="E145" s="98"/>
      <c r="F145" s="97"/>
      <c r="G145" s="98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144"/>
      <c r="E146" s="98"/>
      <c r="F146" s="97"/>
      <c r="G146" s="98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144"/>
      <c r="E147" s="98"/>
      <c r="F147" s="97"/>
      <c r="G147" s="98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144"/>
      <c r="E148" s="98"/>
      <c r="F148" s="97"/>
      <c r="G148" s="98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144"/>
      <c r="E149" s="98"/>
      <c r="F149" s="97"/>
      <c r="G149" s="98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144"/>
      <c r="E150" s="98"/>
      <c r="F150" s="97"/>
      <c r="G150" s="98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144"/>
      <c r="E151" s="98"/>
      <c r="F151" s="97"/>
      <c r="G151" s="98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144"/>
      <c r="E152" s="98"/>
      <c r="F152" s="97"/>
      <c r="G152" s="98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144"/>
      <c r="E153" s="98"/>
      <c r="F153" s="97"/>
      <c r="G153" s="98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144"/>
      <c r="E154" s="98"/>
      <c r="F154" s="97"/>
      <c r="G154" s="98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144"/>
      <c r="E155" s="98"/>
      <c r="F155" s="97"/>
      <c r="G155" s="98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144"/>
      <c r="E156" s="98"/>
      <c r="F156" s="97"/>
      <c r="G156" s="98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144"/>
      <c r="E157" s="98"/>
      <c r="F157" s="97"/>
      <c r="G157" s="98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144"/>
      <c r="E158" s="98"/>
      <c r="F158" s="97"/>
      <c r="G158" s="98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144"/>
      <c r="E159" s="98"/>
      <c r="F159" s="97"/>
      <c r="G159" s="98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144"/>
      <c r="E160" s="98"/>
      <c r="F160" s="97"/>
      <c r="G160" s="98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144"/>
      <c r="E161" s="98"/>
      <c r="F161" s="97"/>
      <c r="G161" s="98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144"/>
      <c r="E162" s="98"/>
      <c r="F162" s="97"/>
      <c r="G162" s="98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144"/>
      <c r="E163" s="98"/>
      <c r="F163" s="97"/>
      <c r="G163" s="98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144"/>
      <c r="E164" s="98"/>
      <c r="F164" s="97"/>
      <c r="G164" s="98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144"/>
      <c r="E165" s="98"/>
      <c r="F165" s="97"/>
      <c r="G165" s="98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144"/>
      <c r="E166" s="98"/>
      <c r="F166" s="97"/>
      <c r="G166" s="98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144"/>
      <c r="E167" s="98"/>
      <c r="F167" s="97"/>
      <c r="G167" s="98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144"/>
      <c r="E168" s="98"/>
      <c r="F168" s="97"/>
      <c r="G168" s="98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144"/>
      <c r="E169" s="98"/>
      <c r="F169" s="97"/>
      <c r="G169" s="98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144"/>
      <c r="E170" s="98"/>
      <c r="F170" s="97"/>
      <c r="G170" s="98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144"/>
      <c r="E171" s="98"/>
      <c r="F171" s="97"/>
      <c r="G171" s="98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144"/>
      <c r="E172" s="98"/>
      <c r="F172" s="97"/>
      <c r="G172" s="98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144"/>
      <c r="E173" s="98"/>
      <c r="F173" s="97"/>
      <c r="G173" s="98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144"/>
      <c r="E174" s="98"/>
      <c r="F174" s="97"/>
      <c r="G174" s="98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144"/>
      <c r="E175" s="98"/>
      <c r="F175" s="97"/>
      <c r="G175" s="98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144"/>
      <c r="E176" s="98"/>
      <c r="F176" s="97"/>
      <c r="G176" s="98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144"/>
      <c r="E177" s="98"/>
      <c r="F177" s="97"/>
      <c r="G177" s="98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144"/>
      <c r="E178" s="98"/>
      <c r="F178" s="97"/>
      <c r="G178" s="98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144"/>
      <c r="E179" s="98"/>
      <c r="F179" s="97"/>
      <c r="G179" s="98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144"/>
      <c r="E180" s="98"/>
      <c r="F180" s="97"/>
      <c r="G180" s="98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144"/>
      <c r="E181" s="98"/>
      <c r="F181" s="97"/>
      <c r="G181" s="98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144"/>
      <c r="E182" s="98"/>
      <c r="F182" s="97"/>
      <c r="G182" s="98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144"/>
      <c r="E183" s="98"/>
      <c r="F183" s="97"/>
      <c r="G183" s="98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144"/>
      <c r="E184" s="98"/>
      <c r="F184" s="97"/>
      <c r="G184" s="98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144"/>
      <c r="E185" s="98"/>
      <c r="F185" s="97"/>
      <c r="G185" s="98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144"/>
      <c r="E186" s="98"/>
      <c r="F186" s="97"/>
      <c r="G186" s="98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144"/>
      <c r="E187" s="98"/>
      <c r="F187" s="97"/>
      <c r="G187" s="98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144"/>
      <c r="E188" s="98"/>
      <c r="F188" s="97"/>
      <c r="G188" s="98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144"/>
      <c r="E189" s="98"/>
      <c r="F189" s="97"/>
      <c r="G189" s="98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144"/>
      <c r="E190" s="98"/>
      <c r="F190" s="97"/>
      <c r="G190" s="98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144"/>
      <c r="E191" s="98"/>
      <c r="F191" s="97"/>
      <c r="G191" s="98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144"/>
      <c r="E192" s="98"/>
      <c r="F192" s="97"/>
      <c r="G192" s="98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144"/>
      <c r="E193" s="98"/>
      <c r="F193" s="97"/>
      <c r="G193" s="98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144"/>
      <c r="E194" s="98"/>
      <c r="F194" s="97"/>
      <c r="G194" s="98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144"/>
      <c r="E195" s="98"/>
      <c r="F195" s="97"/>
      <c r="G195" s="98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144"/>
      <c r="E196" s="98"/>
      <c r="F196" s="97"/>
      <c r="G196" s="98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144"/>
      <c r="E197" s="98"/>
      <c r="F197" s="97"/>
      <c r="G197" s="98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144"/>
      <c r="E198" s="98"/>
      <c r="F198" s="97"/>
      <c r="G198" s="98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144"/>
      <c r="E199" s="98"/>
      <c r="F199" s="97"/>
      <c r="G199" s="98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144"/>
      <c r="E200" s="98"/>
      <c r="F200" s="97"/>
      <c r="G200" s="98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144"/>
      <c r="E201" s="98"/>
      <c r="F201" s="97"/>
      <c r="G201" s="98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144"/>
      <c r="E202" s="98"/>
      <c r="F202" s="97"/>
      <c r="G202" s="98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144"/>
      <c r="E203" s="98"/>
      <c r="F203" s="97"/>
      <c r="G203" s="98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144"/>
      <c r="E204" s="98"/>
      <c r="F204" s="97"/>
      <c r="G204" s="98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144"/>
      <c r="E205" s="98"/>
      <c r="F205" s="97"/>
      <c r="G205" s="98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144"/>
      <c r="E206" s="98"/>
      <c r="F206" s="97"/>
      <c r="G206" s="98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144"/>
      <c r="E207" s="98"/>
      <c r="F207" s="97"/>
      <c r="G207" s="98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144"/>
      <c r="E208" s="98"/>
      <c r="F208" s="97"/>
      <c r="G208" s="98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144"/>
      <c r="E209" s="98"/>
      <c r="F209" s="97"/>
      <c r="G209" s="98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144"/>
      <c r="E210" s="98"/>
      <c r="F210" s="97"/>
      <c r="G210" s="98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144"/>
      <c r="E211" s="98"/>
      <c r="F211" s="97"/>
      <c r="G211" s="98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144"/>
      <c r="E212" s="98"/>
      <c r="F212" s="97"/>
      <c r="G212" s="98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144"/>
      <c r="E213" s="98"/>
      <c r="F213" s="97"/>
      <c r="G213" s="98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144"/>
      <c r="E214" s="98"/>
      <c r="F214" s="97"/>
      <c r="G214" s="98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144"/>
      <c r="E215" s="98"/>
      <c r="F215" s="97"/>
      <c r="G215" s="98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144"/>
      <c r="E216" s="98"/>
      <c r="F216" s="97"/>
      <c r="G216" s="98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144"/>
      <c r="E217" s="98"/>
      <c r="F217" s="97"/>
      <c r="G217" s="98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144"/>
      <c r="E218" s="98"/>
      <c r="F218" s="97"/>
      <c r="G218" s="98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144"/>
      <c r="E219" s="98"/>
      <c r="F219" s="97"/>
      <c r="G219" s="98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144"/>
      <c r="E220" s="98"/>
      <c r="F220" s="97"/>
      <c r="G220" s="98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144"/>
      <c r="E221" s="98"/>
      <c r="F221" s="97"/>
      <c r="G221" s="98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144"/>
      <c r="E222" s="98"/>
      <c r="F222" s="97"/>
      <c r="G222" s="98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144"/>
      <c r="E223" s="98"/>
      <c r="F223" s="97"/>
      <c r="G223" s="98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144"/>
      <c r="E224" s="98"/>
      <c r="F224" s="97"/>
      <c r="G224" s="98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144"/>
      <c r="E225" s="98"/>
      <c r="F225" s="97"/>
      <c r="G225" s="98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144"/>
      <c r="E226" s="98"/>
      <c r="F226" s="97"/>
      <c r="G226" s="98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144"/>
      <c r="E227" s="98"/>
      <c r="F227" s="97"/>
      <c r="G227" s="98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144"/>
      <c r="E228" s="98"/>
      <c r="F228" s="97"/>
      <c r="G228" s="98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144"/>
      <c r="E229" s="98"/>
      <c r="F229" s="97"/>
      <c r="G229" s="98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144"/>
      <c r="E230" s="98"/>
      <c r="F230" s="97"/>
      <c r="G230" s="98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144"/>
      <c r="E231" s="98"/>
      <c r="F231" s="97"/>
      <c r="G231" s="98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144"/>
      <c r="E232" s="98"/>
      <c r="F232" s="97"/>
      <c r="G232" s="98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144"/>
      <c r="E233" s="98"/>
      <c r="F233" s="97"/>
      <c r="G233" s="98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144"/>
      <c r="E234" s="98"/>
      <c r="F234" s="97"/>
      <c r="G234" s="98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144"/>
      <c r="E235" s="98"/>
      <c r="F235" s="97"/>
      <c r="G235" s="98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144"/>
      <c r="E236" s="98"/>
      <c r="F236" s="97"/>
      <c r="G236" s="98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144"/>
      <c r="E237" s="98"/>
      <c r="F237" s="97"/>
      <c r="G237" s="98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144"/>
      <c r="E238" s="98"/>
      <c r="F238" s="97"/>
      <c r="G238" s="98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144"/>
      <c r="E239" s="98"/>
      <c r="F239" s="97"/>
      <c r="G239" s="98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144"/>
      <c r="E240" s="98"/>
      <c r="F240" s="97"/>
      <c r="G240" s="98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144"/>
      <c r="E241" s="98"/>
      <c r="F241" s="97"/>
      <c r="G241" s="98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144"/>
      <c r="E242" s="98"/>
      <c r="F242" s="97"/>
      <c r="G242" s="98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144"/>
      <c r="E243" s="98"/>
      <c r="F243" s="97"/>
      <c r="G243" s="98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144"/>
      <c r="E244" s="98"/>
      <c r="F244" s="97"/>
      <c r="G244" s="98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144"/>
      <c r="E245" s="98"/>
      <c r="F245" s="97"/>
      <c r="G245" s="98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144"/>
      <c r="E246" s="98"/>
      <c r="F246" s="97"/>
      <c r="G246" s="98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144"/>
      <c r="E247" s="98"/>
      <c r="F247" s="97"/>
      <c r="G247" s="98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144"/>
      <c r="E248" s="98"/>
      <c r="F248" s="97"/>
      <c r="G248" s="98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144"/>
      <c r="E249" s="98"/>
      <c r="F249" s="97"/>
      <c r="G249" s="98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144"/>
      <c r="E250" s="98"/>
      <c r="F250" s="97"/>
      <c r="G250" s="98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144"/>
      <c r="E251" s="98"/>
      <c r="F251" s="97"/>
      <c r="G251" s="98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144"/>
      <c r="E252" s="98"/>
      <c r="F252" s="97"/>
      <c r="G252" s="98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144"/>
      <c r="E253" s="98"/>
      <c r="F253" s="97"/>
      <c r="G253" s="98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144"/>
      <c r="E254" s="98"/>
      <c r="F254" s="97"/>
      <c r="G254" s="98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144"/>
      <c r="E255" s="98"/>
      <c r="F255" s="97"/>
      <c r="G255" s="98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144"/>
      <c r="E256" s="98"/>
      <c r="F256" s="97"/>
      <c r="G256" s="98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144"/>
      <c r="E257" s="98"/>
      <c r="F257" s="97"/>
      <c r="G257" s="98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144"/>
      <c r="E258" s="98"/>
      <c r="F258" s="97"/>
      <c r="G258" s="98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144"/>
      <c r="E259" s="98"/>
      <c r="F259" s="97"/>
      <c r="G259" s="98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144"/>
      <c r="E260" s="98"/>
      <c r="F260" s="97"/>
      <c r="G260" s="98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144"/>
      <c r="E261" s="98"/>
      <c r="F261" s="97"/>
      <c r="G261" s="98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144"/>
      <c r="E262" s="98"/>
      <c r="F262" s="97"/>
      <c r="G262" s="98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144"/>
      <c r="E263" s="98"/>
      <c r="F263" s="97"/>
      <c r="G263" s="98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144"/>
      <c r="E264" s="98"/>
      <c r="F264" s="97"/>
      <c r="G264" s="98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144"/>
      <c r="E265" s="98"/>
      <c r="F265" s="97"/>
      <c r="G265" s="98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144"/>
      <c r="E266" s="98"/>
      <c r="F266" s="97"/>
      <c r="G266" s="98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144"/>
      <c r="E267" s="98"/>
      <c r="F267" s="97"/>
      <c r="G267" s="98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144"/>
      <c r="E268" s="98"/>
      <c r="F268" s="97"/>
      <c r="G268" s="98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144"/>
      <c r="E269" s="98"/>
      <c r="F269" s="97"/>
      <c r="G269" s="98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144"/>
      <c r="E270" s="98"/>
      <c r="F270" s="97"/>
      <c r="G270" s="98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144"/>
      <c r="E271" s="98"/>
      <c r="F271" s="97"/>
      <c r="G271" s="98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144"/>
      <c r="E272" s="98"/>
      <c r="F272" s="97"/>
      <c r="G272" s="98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144"/>
      <c r="E273" s="98"/>
      <c r="F273" s="97"/>
      <c r="G273" s="98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144"/>
      <c r="E274" s="98"/>
      <c r="F274" s="97"/>
      <c r="G274" s="98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144"/>
      <c r="E275" s="98"/>
      <c r="F275" s="97"/>
      <c r="G275" s="98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144"/>
      <c r="E276" s="98"/>
      <c r="F276" s="97"/>
      <c r="G276" s="98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144"/>
      <c r="E277" s="98"/>
      <c r="F277" s="97"/>
      <c r="G277" s="98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144"/>
      <c r="E278" s="98"/>
      <c r="F278" s="97"/>
      <c r="G278" s="98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144"/>
      <c r="E279" s="98"/>
      <c r="F279" s="97"/>
      <c r="G279" s="98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144"/>
      <c r="E280" s="98"/>
      <c r="F280" s="97"/>
      <c r="G280" s="98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144"/>
      <c r="E281" s="98"/>
      <c r="F281" s="97"/>
      <c r="G281" s="98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144"/>
      <c r="E282" s="98"/>
      <c r="F282" s="97"/>
      <c r="G282" s="98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144"/>
      <c r="E283" s="98"/>
      <c r="F283" s="97"/>
      <c r="G283" s="98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144"/>
      <c r="E284" s="98"/>
      <c r="F284" s="97"/>
      <c r="G284" s="98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144"/>
      <c r="E285" s="98"/>
      <c r="F285" s="97"/>
      <c r="G285" s="98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144"/>
      <c r="E286" s="98"/>
      <c r="F286" s="97"/>
      <c r="G286" s="98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144"/>
      <c r="E287" s="98"/>
      <c r="F287" s="97"/>
      <c r="G287" s="98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144"/>
      <c r="E288" s="98"/>
      <c r="F288" s="97"/>
      <c r="G288" s="98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144"/>
      <c r="E289" s="98"/>
      <c r="F289" s="97"/>
      <c r="G289" s="98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144"/>
      <c r="E290" s="98"/>
      <c r="F290" s="97"/>
      <c r="G290" s="98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144"/>
      <c r="E291" s="98"/>
      <c r="F291" s="97"/>
      <c r="G291" s="98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144"/>
      <c r="E292" s="98"/>
      <c r="F292" s="97"/>
      <c r="G292" s="98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144"/>
      <c r="E293" s="98"/>
      <c r="F293" s="97"/>
      <c r="G293" s="98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144"/>
      <c r="E294" s="98"/>
      <c r="F294" s="97"/>
      <c r="G294" s="98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144"/>
      <c r="E295" s="98"/>
      <c r="F295" s="97"/>
      <c r="G295" s="98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144"/>
      <c r="E296" s="98"/>
      <c r="F296" s="97"/>
      <c r="G296" s="98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144"/>
      <c r="E297" s="98"/>
      <c r="F297" s="97"/>
      <c r="G297" s="98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144"/>
      <c r="E298" s="98"/>
      <c r="F298" s="97"/>
      <c r="G298" s="98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144"/>
      <c r="E299" s="98"/>
      <c r="F299" s="97"/>
      <c r="G299" s="98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144"/>
      <c r="E300" s="98"/>
      <c r="F300" s="97"/>
      <c r="G300" s="98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144"/>
      <c r="E301" s="98"/>
      <c r="F301" s="97"/>
      <c r="G301" s="98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144"/>
      <c r="E302" s="98"/>
      <c r="F302" s="97"/>
      <c r="G302" s="98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144"/>
      <c r="E303" s="98"/>
      <c r="F303" s="97"/>
      <c r="G303" s="98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144"/>
      <c r="E304" s="98"/>
      <c r="F304" s="97"/>
      <c r="G304" s="98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144"/>
      <c r="E305" s="98"/>
      <c r="F305" s="97"/>
      <c r="G305" s="98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144"/>
      <c r="E306" s="98"/>
      <c r="F306" s="97"/>
      <c r="G306" s="98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144"/>
      <c r="E307" s="98"/>
      <c r="F307" s="97"/>
      <c r="G307" s="98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144"/>
      <c r="E308" s="98"/>
      <c r="F308" s="97"/>
      <c r="G308" s="98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144"/>
      <c r="E309" s="98"/>
      <c r="F309" s="97"/>
      <c r="G309" s="98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144"/>
      <c r="E310" s="98"/>
      <c r="F310" s="97"/>
      <c r="G310" s="98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144"/>
      <c r="E311" s="98"/>
      <c r="F311" s="97"/>
      <c r="G311" s="98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144"/>
      <c r="E312" s="98"/>
      <c r="F312" s="97"/>
      <c r="G312" s="98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144"/>
      <c r="E313" s="98"/>
      <c r="F313" s="97"/>
      <c r="G313" s="98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144"/>
      <c r="E314" s="98"/>
      <c r="F314" s="97"/>
      <c r="G314" s="98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144"/>
      <c r="E315" s="98"/>
      <c r="F315" s="97"/>
      <c r="G315" s="98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144"/>
      <c r="E316" s="98"/>
      <c r="F316" s="97"/>
      <c r="G316" s="98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144"/>
      <c r="E317" s="98"/>
      <c r="F317" s="97"/>
      <c r="G317" s="98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144"/>
      <c r="E318" s="98"/>
      <c r="F318" s="97"/>
      <c r="G318" s="98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144"/>
      <c r="E319" s="98"/>
      <c r="F319" s="97"/>
      <c r="G319" s="98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144"/>
      <c r="E320" s="98"/>
      <c r="F320" s="97"/>
      <c r="G320" s="98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144"/>
      <c r="E321" s="98"/>
      <c r="F321" s="97"/>
      <c r="G321" s="98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144"/>
      <c r="E322" s="98"/>
      <c r="F322" s="97"/>
      <c r="G322" s="98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144"/>
      <c r="E323" s="98"/>
      <c r="F323" s="97"/>
      <c r="G323" s="98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144"/>
      <c r="E324" s="98"/>
      <c r="F324" s="97"/>
      <c r="G324" s="98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144"/>
      <c r="E325" s="98"/>
      <c r="F325" s="97"/>
      <c r="G325" s="98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144"/>
      <c r="E326" s="98"/>
      <c r="F326" s="97"/>
      <c r="G326" s="98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144"/>
      <c r="E327" s="98"/>
      <c r="F327" s="97"/>
      <c r="G327" s="98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144"/>
      <c r="E328" s="98"/>
      <c r="F328" s="97"/>
      <c r="G328" s="98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144"/>
      <c r="E329" s="98"/>
      <c r="F329" s="97"/>
      <c r="G329" s="98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144"/>
      <c r="E330" s="98"/>
      <c r="F330" s="97"/>
      <c r="G330" s="98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144"/>
      <c r="E331" s="98"/>
      <c r="F331" s="97"/>
      <c r="G331" s="98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144"/>
      <c r="E332" s="98"/>
      <c r="F332" s="97"/>
      <c r="G332" s="98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144"/>
      <c r="E333" s="98"/>
      <c r="F333" s="97"/>
      <c r="G333" s="98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144"/>
      <c r="E334" s="98"/>
      <c r="F334" s="97"/>
      <c r="G334" s="98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144"/>
      <c r="E335" s="98"/>
      <c r="F335" s="97"/>
      <c r="G335" s="98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144"/>
      <c r="E336" s="98"/>
      <c r="F336" s="97"/>
      <c r="G336" s="98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144"/>
      <c r="E337" s="98"/>
      <c r="F337" s="97"/>
      <c r="G337" s="98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144"/>
      <c r="E338" s="98"/>
      <c r="F338" s="97"/>
      <c r="G338" s="98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144"/>
      <c r="E339" s="98"/>
      <c r="F339" s="97"/>
      <c r="G339" s="98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144"/>
      <c r="E340" s="98"/>
      <c r="F340" s="97"/>
      <c r="G340" s="98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144"/>
      <c r="E341" s="98"/>
      <c r="F341" s="97"/>
      <c r="G341" s="98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144"/>
      <c r="E342" s="98"/>
      <c r="F342" s="97"/>
      <c r="G342" s="98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144"/>
      <c r="E343" s="98"/>
      <c r="F343" s="97"/>
      <c r="G343" s="98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144"/>
      <c r="E344" s="98"/>
      <c r="F344" s="97"/>
      <c r="G344" s="98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144"/>
      <c r="E345" s="98"/>
      <c r="F345" s="97"/>
      <c r="G345" s="98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144"/>
      <c r="E346" s="98"/>
      <c r="F346" s="97"/>
      <c r="G346" s="98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144"/>
      <c r="E347" s="98"/>
      <c r="F347" s="97"/>
      <c r="G347" s="98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144"/>
      <c r="E348" s="98"/>
      <c r="F348" s="97"/>
      <c r="G348" s="98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144"/>
      <c r="E349" s="98"/>
      <c r="F349" s="97"/>
      <c r="G349" s="98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144"/>
      <c r="E350" s="98"/>
      <c r="F350" s="97"/>
      <c r="G350" s="98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144"/>
      <c r="E351" s="98"/>
      <c r="F351" s="97"/>
      <c r="G351" s="98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144"/>
      <c r="E352" s="98"/>
      <c r="F352" s="97"/>
      <c r="G352" s="98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144"/>
      <c r="E353" s="98"/>
      <c r="F353" s="97"/>
      <c r="G353" s="98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144"/>
      <c r="E354" s="98"/>
      <c r="F354" s="97"/>
      <c r="G354" s="98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144"/>
      <c r="E355" s="98"/>
      <c r="F355" s="97"/>
      <c r="G355" s="98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144"/>
      <c r="E356" s="98"/>
      <c r="F356" s="97"/>
      <c r="G356" s="98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144"/>
      <c r="E357" s="98"/>
      <c r="F357" s="97"/>
      <c r="G357" s="98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144"/>
      <c r="E358" s="98"/>
      <c r="F358" s="97"/>
      <c r="G358" s="98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144"/>
      <c r="E359" s="98"/>
      <c r="F359" s="97"/>
      <c r="G359" s="98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144"/>
      <c r="E360" s="98"/>
      <c r="F360" s="97"/>
      <c r="G360" s="98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144"/>
      <c r="E361" s="98"/>
      <c r="F361" s="97"/>
      <c r="G361" s="98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144"/>
      <c r="E362" s="98"/>
      <c r="F362" s="97"/>
      <c r="G362" s="98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144"/>
      <c r="E363" s="98"/>
      <c r="F363" s="97"/>
      <c r="G363" s="98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144"/>
      <c r="E364" s="98"/>
      <c r="F364" s="97"/>
      <c r="G364" s="98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144"/>
      <c r="E365" s="98"/>
      <c r="F365" s="97"/>
      <c r="G365" s="98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144"/>
      <c r="E366" s="98"/>
      <c r="F366" s="97"/>
      <c r="G366" s="98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144"/>
      <c r="E367" s="98"/>
      <c r="F367" s="97"/>
      <c r="G367" s="98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144"/>
      <c r="E368" s="98"/>
      <c r="F368" s="97"/>
      <c r="G368" s="98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144"/>
      <c r="E369" s="98"/>
      <c r="F369" s="97"/>
      <c r="G369" s="98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144"/>
      <c r="E370" s="98"/>
      <c r="F370" s="97"/>
      <c r="G370" s="98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144"/>
      <c r="E371" s="98"/>
      <c r="F371" s="97"/>
      <c r="G371" s="98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144"/>
      <c r="E372" s="98"/>
      <c r="F372" s="97"/>
      <c r="G372" s="98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144"/>
      <c r="E373" s="98"/>
      <c r="F373" s="97"/>
      <c r="G373" s="98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144"/>
      <c r="E374" s="98"/>
      <c r="F374" s="97"/>
      <c r="G374" s="98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144"/>
      <c r="E375" s="98"/>
      <c r="F375" s="97"/>
      <c r="G375" s="98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144"/>
      <c r="E376" s="98"/>
      <c r="F376" s="97"/>
      <c r="G376" s="98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144"/>
      <c r="E377" s="98"/>
      <c r="F377" s="97"/>
      <c r="G377" s="98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144"/>
      <c r="E378" s="98"/>
      <c r="F378" s="97"/>
      <c r="G378" s="98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144"/>
      <c r="E379" s="98"/>
      <c r="F379" s="97"/>
      <c r="G379" s="98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144"/>
      <c r="E380" s="98"/>
      <c r="F380" s="97"/>
      <c r="G380" s="98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144"/>
      <c r="E381" s="98"/>
      <c r="F381" s="97"/>
      <c r="G381" s="98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144"/>
      <c r="E382" s="98"/>
      <c r="F382" s="97"/>
      <c r="G382" s="98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144"/>
      <c r="E383" s="98"/>
      <c r="F383" s="97"/>
      <c r="G383" s="98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144"/>
      <c r="E384" s="98"/>
      <c r="F384" s="97"/>
      <c r="G384" s="98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144"/>
      <c r="E385" s="98"/>
      <c r="F385" s="97"/>
      <c r="G385" s="98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144"/>
      <c r="E386" s="98"/>
      <c r="F386" s="97"/>
      <c r="G386" s="98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144"/>
      <c r="E387" s="98"/>
      <c r="F387" s="97"/>
      <c r="G387" s="98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144"/>
      <c r="E388" s="98"/>
      <c r="F388" s="97"/>
      <c r="G388" s="98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144"/>
      <c r="E389" s="98"/>
      <c r="F389" s="97"/>
      <c r="G389" s="98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144"/>
      <c r="E390" s="98"/>
      <c r="F390" s="97"/>
      <c r="G390" s="98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144"/>
      <c r="E391" s="98"/>
      <c r="F391" s="97"/>
      <c r="G391" s="98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144"/>
      <c r="E392" s="98"/>
      <c r="F392" s="97"/>
      <c r="G392" s="98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144"/>
      <c r="E393" s="98"/>
      <c r="F393" s="97"/>
      <c r="G393" s="98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144"/>
      <c r="E394" s="98"/>
      <c r="F394" s="97"/>
      <c r="G394" s="98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144"/>
      <c r="E395" s="98"/>
      <c r="F395" s="97"/>
      <c r="G395" s="98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144"/>
      <c r="E396" s="98"/>
      <c r="F396" s="97"/>
      <c r="G396" s="98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144"/>
      <c r="E397" s="98"/>
      <c r="F397" s="97"/>
      <c r="G397" s="98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144"/>
      <c r="E398" s="98"/>
      <c r="F398" s="97"/>
      <c r="G398" s="98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144"/>
      <c r="E399" s="98"/>
      <c r="F399" s="97"/>
      <c r="G399" s="98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144"/>
      <c r="E400" s="98"/>
      <c r="F400" s="97"/>
      <c r="G400" s="98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144"/>
      <c r="E401" s="98"/>
      <c r="F401" s="97"/>
      <c r="G401" s="98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144"/>
      <c r="E402" s="98"/>
      <c r="F402" s="97"/>
      <c r="G402" s="98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144"/>
      <c r="E403" s="98"/>
      <c r="F403" s="97"/>
      <c r="G403" s="98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144"/>
      <c r="E404" s="98"/>
      <c r="F404" s="97"/>
      <c r="G404" s="98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144"/>
      <c r="E405" s="98"/>
      <c r="F405" s="97"/>
      <c r="G405" s="98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144"/>
      <c r="E406" s="98"/>
      <c r="F406" s="97"/>
      <c r="G406" s="98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144"/>
      <c r="E407" s="98"/>
      <c r="F407" s="97"/>
      <c r="G407" s="98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144"/>
      <c r="E408" s="98"/>
      <c r="F408" s="97"/>
      <c r="G408" s="98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144"/>
      <c r="E409" s="98"/>
      <c r="F409" s="97"/>
      <c r="G409" s="98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144"/>
      <c r="E410" s="98"/>
      <c r="F410" s="97"/>
      <c r="G410" s="98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144"/>
      <c r="E411" s="98"/>
      <c r="F411" s="97"/>
      <c r="G411" s="98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144"/>
      <c r="E412" s="98"/>
      <c r="F412" s="97"/>
      <c r="G412" s="98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144"/>
      <c r="E413" s="98"/>
      <c r="F413" s="97"/>
      <c r="G413" s="98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144"/>
      <c r="E414" s="98"/>
      <c r="F414" s="97"/>
      <c r="G414" s="98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144"/>
      <c r="E415" s="98"/>
      <c r="F415" s="97"/>
      <c r="G415" s="98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144"/>
      <c r="E416" s="98"/>
      <c r="F416" s="97"/>
      <c r="G416" s="98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144"/>
      <c r="E417" s="98"/>
      <c r="F417" s="97"/>
      <c r="G417" s="98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144"/>
      <c r="E418" s="98"/>
      <c r="F418" s="97"/>
      <c r="G418" s="98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144"/>
      <c r="E419" s="98"/>
      <c r="F419" s="97"/>
      <c r="G419" s="98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144"/>
      <c r="E420" s="98"/>
      <c r="F420" s="97"/>
      <c r="G420" s="98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144"/>
      <c r="E421" s="98"/>
      <c r="F421" s="97"/>
      <c r="G421" s="98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144"/>
      <c r="E422" s="98"/>
      <c r="F422" s="97"/>
      <c r="G422" s="98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144"/>
      <c r="E423" s="98"/>
      <c r="F423" s="97"/>
      <c r="G423" s="98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144"/>
      <c r="E424" s="98"/>
      <c r="F424" s="97"/>
      <c r="G424" s="98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144"/>
      <c r="E425" s="98"/>
      <c r="F425" s="97"/>
      <c r="G425" s="98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144"/>
      <c r="E426" s="98"/>
      <c r="F426" s="97"/>
      <c r="G426" s="98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144"/>
      <c r="E427" s="98"/>
      <c r="F427" s="97"/>
      <c r="G427" s="98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144"/>
      <c r="E428" s="98"/>
      <c r="F428" s="97"/>
      <c r="G428" s="98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144"/>
      <c r="E429" s="98"/>
      <c r="F429" s="97"/>
      <c r="G429" s="98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144"/>
      <c r="E430" s="98"/>
      <c r="F430" s="97"/>
      <c r="G430" s="98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144"/>
      <c r="E431" s="98"/>
      <c r="F431" s="97"/>
      <c r="G431" s="98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144"/>
      <c r="E432" s="98"/>
      <c r="F432" s="97"/>
      <c r="G432" s="98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144"/>
      <c r="E433" s="98"/>
      <c r="F433" s="97"/>
      <c r="G433" s="98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144"/>
      <c r="E434" s="98"/>
      <c r="F434" s="97"/>
      <c r="G434" s="98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144"/>
      <c r="E435" s="98"/>
      <c r="F435" s="97"/>
      <c r="G435" s="98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144"/>
      <c r="E436" s="98"/>
      <c r="F436" s="97"/>
      <c r="G436" s="98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144"/>
      <c r="E437" s="98"/>
      <c r="F437" s="97"/>
      <c r="G437" s="98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144"/>
      <c r="E438" s="98"/>
      <c r="F438" s="97"/>
      <c r="G438" s="98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144"/>
      <c r="E439" s="98"/>
      <c r="F439" s="97"/>
      <c r="G439" s="98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144"/>
      <c r="E440" s="98"/>
      <c r="F440" s="97"/>
      <c r="G440" s="98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144"/>
      <c r="E441" s="98"/>
      <c r="F441" s="97"/>
      <c r="G441" s="98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144"/>
      <c r="E442" s="98"/>
      <c r="F442" s="97"/>
      <c r="G442" s="98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144"/>
      <c r="E443" s="98"/>
      <c r="F443" s="97"/>
      <c r="G443" s="98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144"/>
      <c r="E444" s="98"/>
      <c r="F444" s="97"/>
      <c r="G444" s="98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144"/>
      <c r="E445" s="98"/>
      <c r="F445" s="97"/>
      <c r="G445" s="98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144"/>
      <c r="E446" s="98"/>
      <c r="F446" s="97"/>
      <c r="G446" s="98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144"/>
      <c r="E447" s="98"/>
      <c r="F447" s="97"/>
      <c r="G447" s="98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144"/>
      <c r="E448" s="98"/>
      <c r="F448" s="97"/>
      <c r="G448" s="98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144"/>
      <c r="E449" s="98"/>
      <c r="F449" s="97"/>
      <c r="G449" s="98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144"/>
      <c r="E450" s="98"/>
      <c r="F450" s="97"/>
      <c r="G450" s="98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144"/>
      <c r="E451" s="98"/>
      <c r="F451" s="97"/>
      <c r="G451" s="98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144"/>
      <c r="E452" s="98"/>
      <c r="F452" s="97"/>
      <c r="G452" s="98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144"/>
      <c r="E453" s="98"/>
      <c r="F453" s="97"/>
      <c r="G453" s="98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144"/>
      <c r="E454" s="98"/>
      <c r="F454" s="97"/>
      <c r="G454" s="98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144"/>
      <c r="E455" s="98"/>
      <c r="F455" s="97"/>
      <c r="G455" s="98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144"/>
      <c r="E456" s="98"/>
      <c r="F456" s="97"/>
      <c r="G456" s="98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144"/>
      <c r="E457" s="98"/>
      <c r="F457" s="97"/>
      <c r="G457" s="98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144"/>
      <c r="E458" s="98"/>
      <c r="F458" s="97"/>
      <c r="G458" s="98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144"/>
      <c r="E459" s="98"/>
      <c r="F459" s="97"/>
      <c r="G459" s="98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144"/>
      <c r="E460" s="98"/>
      <c r="F460" s="97"/>
      <c r="G460" s="98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144"/>
      <c r="E461" s="98"/>
      <c r="F461" s="97"/>
      <c r="G461" s="98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144"/>
      <c r="E462" s="98"/>
      <c r="F462" s="97"/>
      <c r="G462" s="98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144"/>
      <c r="E463" s="98"/>
      <c r="F463" s="97"/>
      <c r="G463" s="98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144"/>
      <c r="E464" s="98"/>
      <c r="F464" s="97"/>
      <c r="G464" s="98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144"/>
      <c r="E465" s="98"/>
      <c r="F465" s="97"/>
      <c r="G465" s="98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144"/>
      <c r="E466" s="98"/>
      <c r="F466" s="97"/>
      <c r="G466" s="98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144"/>
      <c r="E467" s="98"/>
      <c r="F467" s="97"/>
      <c r="G467" s="98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144"/>
      <c r="E468" s="98"/>
      <c r="F468" s="97"/>
      <c r="G468" s="98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144"/>
      <c r="E469" s="98"/>
      <c r="F469" s="97"/>
      <c r="G469" s="98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144"/>
      <c r="E470" s="98"/>
      <c r="F470" s="97"/>
      <c r="G470" s="98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144"/>
      <c r="E471" s="98"/>
      <c r="F471" s="97"/>
      <c r="G471" s="98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144"/>
      <c r="E472" s="98"/>
      <c r="F472" s="97"/>
      <c r="G472" s="98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144"/>
      <c r="E473" s="98"/>
      <c r="F473" s="97"/>
      <c r="G473" s="98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144"/>
      <c r="E474" s="98"/>
      <c r="F474" s="97"/>
      <c r="G474" s="98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144"/>
      <c r="E475" s="98"/>
      <c r="F475" s="97"/>
      <c r="G475" s="98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144"/>
      <c r="E476" s="98"/>
      <c r="F476" s="97"/>
      <c r="G476" s="98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144"/>
      <c r="E477" s="98"/>
      <c r="F477" s="97"/>
      <c r="G477" s="98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144"/>
      <c r="E478" s="98"/>
      <c r="F478" s="97"/>
      <c r="G478" s="98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144"/>
      <c r="E479" s="98"/>
      <c r="F479" s="97"/>
      <c r="G479" s="98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144"/>
      <c r="E480" s="98"/>
      <c r="F480" s="97"/>
      <c r="G480" s="98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144"/>
      <c r="E481" s="98"/>
      <c r="F481" s="97"/>
      <c r="G481" s="98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144"/>
      <c r="E482" s="98"/>
      <c r="F482" s="97"/>
      <c r="G482" s="98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144"/>
      <c r="E483" s="98"/>
      <c r="F483" s="97"/>
      <c r="G483" s="98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144"/>
      <c r="E484" s="98"/>
      <c r="F484" s="97"/>
      <c r="G484" s="98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144"/>
      <c r="E485" s="98"/>
      <c r="F485" s="97"/>
      <c r="G485" s="98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144"/>
      <c r="E486" s="98"/>
      <c r="F486" s="97"/>
      <c r="G486" s="98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144"/>
      <c r="E487" s="98"/>
      <c r="F487" s="97"/>
      <c r="G487" s="98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144"/>
      <c r="E488" s="98"/>
      <c r="F488" s="97"/>
      <c r="G488" s="98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144"/>
      <c r="E489" s="98"/>
      <c r="F489" s="97"/>
      <c r="G489" s="98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144"/>
      <c r="E490" s="98"/>
      <c r="F490" s="97"/>
      <c r="G490" s="98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144"/>
      <c r="E491" s="98"/>
      <c r="F491" s="97"/>
      <c r="G491" s="98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144"/>
      <c r="E492" s="98"/>
      <c r="F492" s="97"/>
      <c r="G492" s="98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144"/>
      <c r="E493" s="98"/>
      <c r="F493" s="97"/>
      <c r="G493" s="98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144"/>
      <c r="E494" s="98"/>
      <c r="F494" s="97"/>
      <c r="G494" s="98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144"/>
      <c r="E495" s="98"/>
      <c r="F495" s="97"/>
      <c r="G495" s="98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144"/>
      <c r="E496" s="98"/>
      <c r="F496" s="97"/>
      <c r="G496" s="98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144"/>
      <c r="E497" s="98"/>
      <c r="F497" s="97"/>
      <c r="G497" s="98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144"/>
      <c r="E498" s="98"/>
      <c r="F498" s="97"/>
      <c r="G498" s="98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144"/>
      <c r="E499" s="98"/>
      <c r="F499" s="97"/>
      <c r="G499" s="98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144"/>
      <c r="E500" s="98"/>
      <c r="F500" s="97"/>
      <c r="G500" s="98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144"/>
      <c r="E501" s="98"/>
      <c r="F501" s="97"/>
      <c r="G501" s="98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144"/>
      <c r="E502" s="98"/>
      <c r="F502" s="97"/>
      <c r="G502" s="98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144"/>
      <c r="E503" s="98"/>
      <c r="F503" s="97"/>
      <c r="G503" s="98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144"/>
      <c r="E504" s="98"/>
      <c r="F504" s="97"/>
      <c r="G504" s="98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144"/>
      <c r="E505" s="98"/>
      <c r="F505" s="97"/>
      <c r="G505" s="98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144"/>
      <c r="E506" s="98"/>
      <c r="F506" s="97"/>
      <c r="G506" s="98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144"/>
      <c r="E507" s="98"/>
      <c r="F507" s="97"/>
      <c r="G507" s="98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144"/>
      <c r="E508" s="98"/>
      <c r="F508" s="97"/>
      <c r="G508" s="98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144"/>
      <c r="E509" s="98"/>
      <c r="F509" s="97"/>
      <c r="G509" s="98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144"/>
      <c r="E510" s="98"/>
      <c r="F510" s="97"/>
      <c r="G510" s="98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144"/>
      <c r="E511" s="98"/>
      <c r="F511" s="97"/>
      <c r="G511" s="98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144"/>
      <c r="E512" s="98"/>
      <c r="F512" s="97"/>
      <c r="G512" s="98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144"/>
      <c r="E513" s="98"/>
      <c r="F513" s="97"/>
      <c r="G513" s="98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144"/>
      <c r="E514" s="98"/>
      <c r="F514" s="97"/>
      <c r="G514" s="98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144"/>
      <c r="E515" s="98"/>
      <c r="F515" s="97"/>
      <c r="G515" s="98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144"/>
      <c r="E516" s="98"/>
      <c r="F516" s="97"/>
      <c r="G516" s="98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144"/>
      <c r="E517" s="98"/>
      <c r="F517" s="97"/>
      <c r="G517" s="98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144"/>
      <c r="E518" s="98"/>
      <c r="F518" s="97"/>
      <c r="G518" s="98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144"/>
      <c r="E519" s="98"/>
      <c r="F519" s="97"/>
      <c r="G519" s="98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144"/>
      <c r="E520" s="98"/>
      <c r="F520" s="97"/>
      <c r="G520" s="98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144"/>
      <c r="E521" s="98"/>
      <c r="F521" s="97"/>
      <c r="G521" s="98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144"/>
      <c r="E522" s="98"/>
      <c r="F522" s="97"/>
      <c r="G522" s="98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144"/>
      <c r="E523" s="98"/>
      <c r="F523" s="97"/>
      <c r="G523" s="98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144"/>
      <c r="E524" s="98"/>
      <c r="F524" s="97"/>
      <c r="G524" s="98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144"/>
      <c r="E525" s="98"/>
      <c r="F525" s="97"/>
      <c r="G525" s="98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144"/>
      <c r="E526" s="98"/>
      <c r="F526" s="97"/>
      <c r="G526" s="98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144"/>
      <c r="E527" s="98"/>
      <c r="F527" s="97"/>
      <c r="G527" s="98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144"/>
      <c r="E528" s="98"/>
      <c r="F528" s="97"/>
      <c r="G528" s="98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144"/>
      <c r="E529" s="98"/>
      <c r="F529" s="97"/>
      <c r="G529" s="98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144"/>
      <c r="E530" s="98"/>
      <c r="F530" s="97"/>
      <c r="G530" s="98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144"/>
      <c r="E531" s="98"/>
      <c r="F531" s="97"/>
      <c r="G531" s="98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144"/>
      <c r="E532" s="98"/>
      <c r="F532" s="97"/>
      <c r="G532" s="98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144"/>
      <c r="E533" s="98"/>
      <c r="F533" s="97"/>
      <c r="G533" s="98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144"/>
      <c r="E534" s="98"/>
      <c r="F534" s="97"/>
      <c r="G534" s="98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144"/>
      <c r="E535" s="98"/>
      <c r="F535" s="97"/>
      <c r="G535" s="98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144"/>
      <c r="E536" s="98"/>
      <c r="F536" s="97"/>
      <c r="G536" s="98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144"/>
      <c r="E537" s="98"/>
      <c r="F537" s="97"/>
      <c r="G537" s="98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144"/>
      <c r="E538" s="98"/>
      <c r="F538" s="97"/>
      <c r="G538" s="98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144"/>
      <c r="E539" s="98"/>
      <c r="F539" s="97"/>
      <c r="G539" s="98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144"/>
      <c r="E540" s="98"/>
      <c r="F540" s="97"/>
      <c r="G540" s="98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144"/>
      <c r="E541" s="98"/>
      <c r="F541" s="97"/>
      <c r="G541" s="98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144"/>
      <c r="E542" s="98"/>
      <c r="F542" s="97"/>
      <c r="G542" s="98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144"/>
      <c r="E543" s="98"/>
      <c r="F543" s="97"/>
      <c r="G543" s="98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144"/>
      <c r="E544" s="98"/>
      <c r="F544" s="97"/>
      <c r="G544" s="98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144"/>
      <c r="E545" s="98"/>
      <c r="F545" s="97"/>
      <c r="G545" s="98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144"/>
      <c r="E546" s="98"/>
      <c r="F546" s="97"/>
      <c r="G546" s="98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144"/>
      <c r="E547" s="98"/>
      <c r="F547" s="97"/>
      <c r="G547" s="98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144"/>
      <c r="E548" s="98"/>
      <c r="F548" s="97"/>
      <c r="G548" s="98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144"/>
      <c r="E549" s="98"/>
      <c r="F549" s="97"/>
      <c r="G549" s="98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144"/>
      <c r="E550" s="98"/>
      <c r="F550" s="97"/>
      <c r="G550" s="98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144"/>
      <c r="E551" s="98"/>
      <c r="F551" s="97"/>
      <c r="G551" s="98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144"/>
      <c r="E552" s="98"/>
      <c r="F552" s="97"/>
      <c r="G552" s="98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144"/>
      <c r="E553" s="98"/>
      <c r="F553" s="97"/>
      <c r="G553" s="98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144"/>
      <c r="E554" s="98"/>
      <c r="F554" s="97"/>
      <c r="G554" s="98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144"/>
      <c r="E555" s="98"/>
      <c r="F555" s="97"/>
      <c r="G555" s="98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144"/>
      <c r="E556" s="98"/>
      <c r="F556" s="97"/>
      <c r="G556" s="98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144"/>
      <c r="E557" s="98"/>
      <c r="F557" s="97"/>
      <c r="G557" s="98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144"/>
      <c r="E558" s="98"/>
      <c r="F558" s="97"/>
      <c r="G558" s="98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144"/>
      <c r="E559" s="98"/>
      <c r="F559" s="97"/>
      <c r="G559" s="98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144"/>
      <c r="E560" s="98"/>
      <c r="F560" s="97"/>
      <c r="G560" s="98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144"/>
      <c r="E561" s="98"/>
      <c r="F561" s="97"/>
      <c r="G561" s="98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144"/>
      <c r="E562" s="98"/>
      <c r="F562" s="97"/>
      <c r="G562" s="98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144"/>
      <c r="E563" s="98"/>
      <c r="F563" s="97"/>
      <c r="G563" s="98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144"/>
      <c r="E564" s="98"/>
      <c r="F564" s="97"/>
      <c r="G564" s="98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144"/>
      <c r="E565" s="98"/>
      <c r="F565" s="97"/>
      <c r="G565" s="98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144"/>
      <c r="E566" s="98"/>
      <c r="F566" s="97"/>
      <c r="G566" s="98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144"/>
      <c r="E567" s="98"/>
      <c r="F567" s="97"/>
      <c r="G567" s="98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144"/>
      <c r="E568" s="98"/>
      <c r="F568" s="97"/>
      <c r="G568" s="98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144"/>
      <c r="E569" s="98"/>
      <c r="F569" s="97"/>
      <c r="G569" s="98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144"/>
      <c r="E570" s="98"/>
      <c r="F570" s="97"/>
      <c r="G570" s="98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144"/>
      <c r="E571" s="98"/>
      <c r="F571" s="97"/>
      <c r="G571" s="98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144"/>
      <c r="E572" s="98"/>
      <c r="F572" s="97"/>
      <c r="G572" s="98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144"/>
      <c r="E573" s="98"/>
      <c r="F573" s="97"/>
      <c r="G573" s="98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144"/>
      <c r="E574" s="98"/>
      <c r="F574" s="97"/>
      <c r="G574" s="98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144"/>
      <c r="E575" s="98"/>
      <c r="F575" s="97"/>
      <c r="G575" s="98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144"/>
      <c r="E576" s="98"/>
      <c r="F576" s="97"/>
      <c r="G576" s="98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144"/>
      <c r="E577" s="98"/>
      <c r="F577" s="97"/>
      <c r="G577" s="98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144"/>
      <c r="E578" s="98"/>
      <c r="F578" s="97"/>
      <c r="G578" s="98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144"/>
      <c r="E579" s="98"/>
      <c r="F579" s="97"/>
      <c r="G579" s="98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144"/>
      <c r="E580" s="98"/>
      <c r="F580" s="97"/>
      <c r="G580" s="98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144"/>
      <c r="E581" s="98"/>
      <c r="F581" s="97"/>
      <c r="G581" s="98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144"/>
      <c r="E582" s="98"/>
      <c r="F582" s="97"/>
      <c r="G582" s="98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144"/>
      <c r="E583" s="98"/>
      <c r="F583" s="97"/>
      <c r="G583" s="98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144"/>
      <c r="E584" s="98"/>
      <c r="F584" s="97"/>
      <c r="G584" s="98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144"/>
      <c r="E585" s="98"/>
      <c r="F585" s="97"/>
      <c r="G585" s="98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144"/>
      <c r="E586" s="98"/>
      <c r="F586" s="97"/>
      <c r="G586" s="98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144"/>
      <c r="E587" s="98"/>
      <c r="F587" s="97"/>
      <c r="G587" s="98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144"/>
      <c r="E588" s="98"/>
      <c r="F588" s="97"/>
      <c r="G588" s="98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144"/>
      <c r="E589" s="98"/>
      <c r="F589" s="97"/>
      <c r="G589" s="98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144"/>
      <c r="E590" s="98"/>
      <c r="F590" s="97"/>
      <c r="G590" s="98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144"/>
      <c r="E591" s="98"/>
      <c r="F591" s="97"/>
      <c r="G591" s="98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144"/>
      <c r="E592" s="98"/>
      <c r="F592" s="97"/>
      <c r="G592" s="98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144"/>
      <c r="E593" s="98"/>
      <c r="F593" s="97"/>
      <c r="G593" s="98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144"/>
      <c r="E594" s="98"/>
      <c r="F594" s="97"/>
      <c r="G594" s="98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144"/>
      <c r="E595" s="98"/>
      <c r="F595" s="97"/>
      <c r="G595" s="98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144"/>
      <c r="E596" s="98"/>
      <c r="F596" s="97"/>
      <c r="G596" s="98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144"/>
      <c r="E597" s="98"/>
      <c r="F597" s="97"/>
      <c r="G597" s="98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144"/>
      <c r="E598" s="98"/>
      <c r="F598" s="97"/>
      <c r="G598" s="98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144"/>
      <c r="E599" s="98"/>
      <c r="F599" s="97"/>
      <c r="G599" s="98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144"/>
      <c r="E600" s="98"/>
      <c r="F600" s="97"/>
      <c r="G600" s="98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144"/>
      <c r="E601" s="98"/>
      <c r="F601" s="97"/>
      <c r="G601" s="98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144"/>
      <c r="E602" s="98"/>
      <c r="F602" s="97"/>
      <c r="G602" s="98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144"/>
      <c r="E603" s="98"/>
      <c r="F603" s="97"/>
      <c r="G603" s="98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144"/>
      <c r="E604" s="98"/>
      <c r="F604" s="97"/>
      <c r="G604" s="98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144"/>
      <c r="E605" s="98"/>
      <c r="F605" s="97"/>
      <c r="G605" s="98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144"/>
      <c r="E606" s="98"/>
      <c r="F606" s="97"/>
      <c r="G606" s="98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144"/>
      <c r="E607" s="98"/>
      <c r="F607" s="97"/>
      <c r="G607" s="98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144"/>
      <c r="E608" s="98"/>
      <c r="F608" s="97"/>
      <c r="G608" s="98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144"/>
      <c r="E609" s="98"/>
      <c r="F609" s="97"/>
      <c r="G609" s="98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144"/>
      <c r="E610" s="98"/>
      <c r="F610" s="97"/>
      <c r="G610" s="98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144"/>
      <c r="E611" s="98"/>
      <c r="F611" s="97"/>
      <c r="G611" s="98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144"/>
      <c r="E612" s="98"/>
      <c r="F612" s="97"/>
      <c r="G612" s="98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144"/>
      <c r="E613" s="98"/>
      <c r="F613" s="97"/>
      <c r="G613" s="98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144"/>
      <c r="E614" s="98"/>
      <c r="F614" s="97"/>
      <c r="G614" s="98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144"/>
      <c r="E615" s="98"/>
      <c r="F615" s="97"/>
      <c r="G615" s="98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144"/>
      <c r="E616" s="98"/>
      <c r="F616" s="97"/>
      <c r="G616" s="98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144"/>
      <c r="E617" s="98"/>
      <c r="F617" s="97"/>
      <c r="G617" s="98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144"/>
      <c r="E618" s="98"/>
      <c r="F618" s="97"/>
      <c r="G618" s="98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144"/>
      <c r="E619" s="98"/>
      <c r="F619" s="97"/>
      <c r="G619" s="98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144"/>
      <c r="E620" s="98"/>
      <c r="F620" s="97"/>
      <c r="G620" s="98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144"/>
      <c r="E621" s="98"/>
      <c r="F621" s="97"/>
      <c r="G621" s="98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144"/>
      <c r="E622" s="98"/>
      <c r="F622" s="97"/>
      <c r="G622" s="98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144"/>
      <c r="E623" s="98"/>
      <c r="F623" s="97"/>
      <c r="G623" s="98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144"/>
      <c r="E624" s="98"/>
      <c r="F624" s="97"/>
      <c r="G624" s="98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144"/>
      <c r="E625" s="98"/>
      <c r="F625" s="97"/>
      <c r="G625" s="98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144"/>
      <c r="E626" s="98"/>
      <c r="F626" s="97"/>
      <c r="G626" s="98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144"/>
      <c r="E627" s="98"/>
      <c r="F627" s="97"/>
      <c r="G627" s="98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144"/>
      <c r="E628" s="98"/>
      <c r="F628" s="97"/>
      <c r="G628" s="98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144"/>
      <c r="E629" s="98"/>
      <c r="F629" s="97"/>
      <c r="G629" s="98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144"/>
      <c r="E630" s="98"/>
      <c r="F630" s="97"/>
      <c r="G630" s="98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144"/>
      <c r="E631" s="98"/>
      <c r="F631" s="97"/>
      <c r="G631" s="98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144"/>
      <c r="E632" s="98"/>
      <c r="F632" s="97"/>
      <c r="G632" s="98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144"/>
      <c r="E633" s="98"/>
      <c r="F633" s="97"/>
      <c r="G633" s="98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144"/>
      <c r="E634" s="98"/>
      <c r="F634" s="97"/>
      <c r="G634" s="98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144"/>
      <c r="E635" s="98"/>
      <c r="F635" s="97"/>
      <c r="G635" s="98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144"/>
      <c r="E636" s="98"/>
      <c r="F636" s="97"/>
      <c r="G636" s="98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144"/>
      <c r="E637" s="98"/>
      <c r="F637" s="97"/>
      <c r="G637" s="98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144"/>
      <c r="E638" s="98"/>
      <c r="F638" s="97"/>
      <c r="G638" s="98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144"/>
      <c r="E639" s="98"/>
      <c r="F639" s="97"/>
      <c r="G639" s="98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144"/>
      <c r="E640" s="98"/>
      <c r="F640" s="97"/>
      <c r="G640" s="98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144"/>
      <c r="E641" s="98"/>
      <c r="F641" s="97"/>
      <c r="G641" s="98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144"/>
      <c r="E642" s="98"/>
      <c r="F642" s="97"/>
      <c r="G642" s="98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144"/>
      <c r="E643" s="98"/>
      <c r="F643" s="97"/>
      <c r="G643" s="98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144"/>
      <c r="E644" s="98"/>
      <c r="F644" s="97"/>
      <c r="G644" s="98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144"/>
      <c r="E645" s="98"/>
      <c r="F645" s="97"/>
      <c r="G645" s="98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144"/>
      <c r="E646" s="98"/>
      <c r="F646" s="97"/>
      <c r="G646" s="98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144"/>
      <c r="E647" s="98"/>
      <c r="F647" s="97"/>
      <c r="G647" s="98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144"/>
      <c r="E648" s="98"/>
      <c r="F648" s="97"/>
      <c r="G648" s="98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144"/>
      <c r="E649" s="98"/>
      <c r="F649" s="97"/>
      <c r="G649" s="98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144"/>
      <c r="E650" s="98"/>
      <c r="F650" s="97"/>
      <c r="G650" s="98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144"/>
      <c r="E651" s="98"/>
      <c r="F651" s="97"/>
      <c r="G651" s="98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144"/>
      <c r="E652" s="98"/>
      <c r="F652" s="97"/>
      <c r="G652" s="98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144"/>
      <c r="E653" s="98"/>
      <c r="F653" s="97"/>
      <c r="G653" s="98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144"/>
      <c r="E654" s="98"/>
      <c r="F654" s="97"/>
      <c r="G654" s="98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144"/>
      <c r="E655" s="98"/>
      <c r="F655" s="97"/>
      <c r="G655" s="98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144"/>
      <c r="E656" s="98"/>
      <c r="F656" s="97"/>
      <c r="G656" s="98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144"/>
      <c r="E657" s="98"/>
      <c r="F657" s="97"/>
      <c r="G657" s="98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144"/>
      <c r="E658" s="98"/>
      <c r="F658" s="97"/>
      <c r="G658" s="98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144"/>
      <c r="E659" s="98"/>
      <c r="F659" s="97"/>
      <c r="G659" s="98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144"/>
      <c r="E660" s="98"/>
      <c r="F660" s="97"/>
      <c r="G660" s="98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144"/>
      <c r="E661" s="98"/>
      <c r="F661" s="97"/>
      <c r="G661" s="98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144"/>
      <c r="E662" s="98"/>
      <c r="F662" s="97"/>
      <c r="G662" s="98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144"/>
      <c r="E663" s="98"/>
      <c r="F663" s="97"/>
      <c r="G663" s="98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144"/>
      <c r="E664" s="98"/>
      <c r="F664" s="97"/>
      <c r="G664" s="98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144"/>
      <c r="E665" s="98"/>
      <c r="F665" s="97"/>
      <c r="G665" s="98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144"/>
      <c r="E666" s="98"/>
      <c r="F666" s="97"/>
      <c r="G666" s="98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144"/>
      <c r="E667" s="98"/>
      <c r="F667" s="97"/>
      <c r="G667" s="98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144"/>
      <c r="E668" s="98"/>
      <c r="F668" s="97"/>
      <c r="G668" s="98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144"/>
      <c r="E669" s="98"/>
      <c r="F669" s="97"/>
      <c r="G669" s="98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144"/>
      <c r="E670" s="98"/>
      <c r="F670" s="97"/>
      <c r="G670" s="98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144"/>
      <c r="E671" s="98"/>
      <c r="F671" s="97"/>
      <c r="G671" s="98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144"/>
      <c r="E672" s="98"/>
      <c r="F672" s="97"/>
      <c r="G672" s="98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144"/>
      <c r="E673" s="98"/>
      <c r="F673" s="97"/>
      <c r="G673" s="98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144"/>
      <c r="E674" s="98"/>
      <c r="F674" s="97"/>
      <c r="G674" s="98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144"/>
      <c r="E675" s="98"/>
      <c r="F675" s="97"/>
      <c r="G675" s="98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144"/>
      <c r="E676" s="98"/>
      <c r="F676" s="97"/>
      <c r="G676" s="98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144"/>
      <c r="E677" s="98"/>
      <c r="F677" s="97"/>
      <c r="G677" s="98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144"/>
      <c r="E678" s="98"/>
      <c r="F678" s="97"/>
      <c r="G678" s="98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144"/>
      <c r="E679" s="98"/>
      <c r="F679" s="97"/>
      <c r="G679" s="98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144"/>
      <c r="E680" s="98"/>
      <c r="F680" s="97"/>
      <c r="G680" s="98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144"/>
      <c r="E681" s="98"/>
      <c r="F681" s="97"/>
      <c r="G681" s="98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144"/>
      <c r="E682" s="98"/>
      <c r="F682" s="97"/>
      <c r="G682" s="98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144"/>
      <c r="E683" s="98"/>
      <c r="F683" s="97"/>
      <c r="G683" s="98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144"/>
      <c r="E684" s="98"/>
      <c r="F684" s="97"/>
      <c r="G684" s="98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144"/>
      <c r="E685" s="98"/>
      <c r="F685" s="97"/>
      <c r="G685" s="98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144"/>
      <c r="E686" s="98"/>
      <c r="F686" s="97"/>
      <c r="G686" s="98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144"/>
      <c r="E687" s="98"/>
      <c r="F687" s="97"/>
      <c r="G687" s="98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144"/>
      <c r="E688" s="98"/>
      <c r="F688" s="97"/>
      <c r="G688" s="98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144"/>
      <c r="E689" s="98"/>
      <c r="F689" s="97"/>
      <c r="G689" s="98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144"/>
      <c r="E690" s="98"/>
      <c r="F690" s="97"/>
      <c r="G690" s="98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144"/>
      <c r="E691" s="98"/>
      <c r="F691" s="97"/>
      <c r="G691" s="98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144"/>
      <c r="E692" s="98"/>
      <c r="F692" s="97"/>
      <c r="G692" s="98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144"/>
      <c r="E693" s="98"/>
      <c r="F693" s="97"/>
      <c r="G693" s="98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144"/>
      <c r="E694" s="98"/>
      <c r="F694" s="97"/>
      <c r="G694" s="98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144"/>
      <c r="E695" s="98"/>
      <c r="F695" s="97"/>
      <c r="G695" s="98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144"/>
      <c r="E696" s="98"/>
      <c r="F696" s="97"/>
      <c r="G696" s="98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144"/>
      <c r="E697" s="98"/>
      <c r="F697" s="97"/>
      <c r="G697" s="98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144"/>
      <c r="E698" s="98"/>
      <c r="F698" s="97"/>
      <c r="G698" s="98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144"/>
      <c r="E699" s="98"/>
      <c r="F699" s="97"/>
      <c r="G699" s="98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144"/>
      <c r="E700" s="98"/>
      <c r="F700" s="97"/>
      <c r="G700" s="98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144"/>
      <c r="E701" s="98"/>
      <c r="F701" s="97"/>
      <c r="G701" s="98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144"/>
      <c r="E702" s="98"/>
      <c r="F702" s="97"/>
      <c r="G702" s="98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144"/>
      <c r="E703" s="98"/>
      <c r="F703" s="97"/>
      <c r="G703" s="98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144"/>
      <c r="E704" s="98"/>
      <c r="F704" s="97"/>
      <c r="G704" s="98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144"/>
      <c r="E705" s="98"/>
      <c r="F705" s="97"/>
      <c r="G705" s="98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144"/>
      <c r="E706" s="98"/>
      <c r="F706" s="97"/>
      <c r="G706" s="98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144"/>
      <c r="E707" s="98"/>
      <c r="F707" s="97"/>
      <c r="G707" s="98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144"/>
      <c r="E708" s="98"/>
      <c r="F708" s="97"/>
      <c r="G708" s="98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144"/>
      <c r="E709" s="98"/>
      <c r="F709" s="97"/>
      <c r="G709" s="98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144"/>
      <c r="E710" s="98"/>
      <c r="F710" s="97"/>
      <c r="G710" s="98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144"/>
      <c r="E711" s="98"/>
      <c r="F711" s="97"/>
      <c r="G711" s="98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144"/>
      <c r="E712" s="98"/>
      <c r="F712" s="97"/>
      <c r="G712" s="98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144"/>
      <c r="E713" s="98"/>
      <c r="F713" s="97"/>
      <c r="G713" s="98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144"/>
      <c r="E714" s="98"/>
      <c r="F714" s="97"/>
      <c r="G714" s="98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144"/>
      <c r="E715" s="98"/>
      <c r="F715" s="97"/>
      <c r="G715" s="98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144"/>
      <c r="E716" s="98"/>
      <c r="F716" s="97"/>
      <c r="G716" s="98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144"/>
      <c r="E717" s="98"/>
      <c r="F717" s="97"/>
      <c r="G717" s="98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144"/>
      <c r="E718" s="98"/>
      <c r="F718" s="97"/>
      <c r="G718" s="98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144"/>
      <c r="E719" s="98"/>
      <c r="F719" s="97"/>
      <c r="G719" s="98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144"/>
      <c r="E720" s="98"/>
      <c r="F720" s="97"/>
      <c r="G720" s="98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144"/>
      <c r="E721" s="98"/>
      <c r="F721" s="97"/>
      <c r="G721" s="98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144"/>
      <c r="E722" s="98"/>
      <c r="F722" s="97"/>
      <c r="G722" s="98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144"/>
      <c r="E723" s="98"/>
      <c r="F723" s="97"/>
      <c r="G723" s="98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144"/>
      <c r="E724" s="98"/>
      <c r="F724" s="97"/>
      <c r="G724" s="98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144"/>
      <c r="E725" s="98"/>
      <c r="F725" s="97"/>
      <c r="G725" s="98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144"/>
      <c r="E726" s="98"/>
      <c r="F726" s="97"/>
      <c r="G726" s="98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144"/>
      <c r="E727" s="98"/>
      <c r="F727" s="97"/>
      <c r="G727" s="98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144"/>
      <c r="E728" s="98"/>
      <c r="F728" s="97"/>
      <c r="G728" s="98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144"/>
      <c r="E729" s="98"/>
      <c r="F729" s="97"/>
      <c r="G729" s="98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144"/>
      <c r="E730" s="98"/>
      <c r="F730" s="97"/>
      <c r="G730" s="98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144"/>
      <c r="E731" s="98"/>
      <c r="F731" s="97"/>
      <c r="G731" s="98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144"/>
      <c r="E732" s="98"/>
      <c r="F732" s="97"/>
      <c r="G732" s="98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144"/>
      <c r="E733" s="98"/>
      <c r="F733" s="97"/>
      <c r="G733" s="98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144"/>
      <c r="E734" s="98"/>
      <c r="F734" s="97"/>
      <c r="G734" s="98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144"/>
      <c r="E735" s="98"/>
      <c r="F735" s="97"/>
      <c r="G735" s="98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144"/>
      <c r="E736" s="98"/>
      <c r="F736" s="97"/>
      <c r="G736" s="98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144"/>
      <c r="E737" s="98"/>
      <c r="F737" s="97"/>
      <c r="G737" s="98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144"/>
      <c r="E738" s="98"/>
      <c r="F738" s="97"/>
      <c r="G738" s="98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144"/>
      <c r="E739" s="98"/>
      <c r="F739" s="97"/>
      <c r="G739" s="98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144"/>
      <c r="E740" s="98"/>
      <c r="F740" s="97"/>
      <c r="G740" s="98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144"/>
      <c r="E741" s="98"/>
      <c r="F741" s="97"/>
      <c r="G741" s="98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144"/>
      <c r="E742" s="98"/>
      <c r="F742" s="97"/>
      <c r="G742" s="98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144"/>
      <c r="E743" s="98"/>
      <c r="F743" s="97"/>
      <c r="G743" s="98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144"/>
      <c r="E744" s="98"/>
      <c r="F744" s="97"/>
      <c r="G744" s="98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144"/>
      <c r="E745" s="98"/>
      <c r="F745" s="97"/>
      <c r="G745" s="98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144"/>
      <c r="E746" s="98"/>
      <c r="F746" s="97"/>
      <c r="G746" s="98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144"/>
      <c r="E747" s="98"/>
      <c r="F747" s="97"/>
      <c r="G747" s="98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144"/>
      <c r="E748" s="98"/>
      <c r="F748" s="97"/>
      <c r="G748" s="98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144"/>
      <c r="E749" s="98"/>
      <c r="F749" s="97"/>
      <c r="G749" s="98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144"/>
      <c r="E750" s="98"/>
      <c r="F750" s="97"/>
      <c r="G750" s="98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144"/>
      <c r="E751" s="98"/>
      <c r="F751" s="97"/>
      <c r="G751" s="98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144"/>
      <c r="E752" s="98"/>
      <c r="F752" s="97"/>
      <c r="G752" s="98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144"/>
      <c r="E753" s="98"/>
      <c r="F753" s="97"/>
      <c r="G753" s="98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144"/>
      <c r="E754" s="98"/>
      <c r="F754" s="97"/>
      <c r="G754" s="98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144"/>
      <c r="E755" s="98"/>
      <c r="F755" s="97"/>
      <c r="G755" s="98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144"/>
      <c r="E756" s="98"/>
      <c r="F756" s="97"/>
      <c r="G756" s="98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144"/>
      <c r="E757" s="98"/>
      <c r="F757" s="97"/>
      <c r="G757" s="98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144"/>
      <c r="E758" s="98"/>
      <c r="F758" s="97"/>
      <c r="G758" s="98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144"/>
      <c r="E759" s="98"/>
      <c r="F759" s="97"/>
      <c r="G759" s="98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144"/>
      <c r="E760" s="98"/>
      <c r="F760" s="97"/>
      <c r="G760" s="98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144"/>
      <c r="E761" s="98"/>
      <c r="F761" s="97"/>
      <c r="G761" s="98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144"/>
      <c r="E762" s="98"/>
      <c r="F762" s="97"/>
      <c r="G762" s="98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144"/>
      <c r="E763" s="98"/>
      <c r="F763" s="97"/>
      <c r="G763" s="98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144"/>
      <c r="E764" s="98"/>
      <c r="F764" s="97"/>
      <c r="G764" s="98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144"/>
      <c r="E765" s="98"/>
      <c r="F765" s="97"/>
      <c r="G765" s="98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144"/>
      <c r="E766" s="98"/>
      <c r="F766" s="97"/>
      <c r="G766" s="98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144"/>
      <c r="E767" s="98"/>
      <c r="F767" s="97"/>
      <c r="G767" s="98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144"/>
      <c r="E768" s="98"/>
      <c r="F768" s="97"/>
      <c r="G768" s="98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144"/>
      <c r="E769" s="98"/>
      <c r="F769" s="97"/>
      <c r="G769" s="98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144"/>
      <c r="E770" s="98"/>
      <c r="F770" s="97"/>
      <c r="G770" s="98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144"/>
      <c r="E771" s="98"/>
      <c r="F771" s="97"/>
      <c r="G771" s="98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144"/>
      <c r="E772" s="98"/>
      <c r="F772" s="97"/>
      <c r="G772" s="98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144"/>
      <c r="E773" s="98"/>
      <c r="F773" s="97"/>
      <c r="G773" s="98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144"/>
      <c r="E774" s="98"/>
      <c r="F774" s="97"/>
      <c r="G774" s="98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144"/>
      <c r="E775" s="98"/>
      <c r="F775" s="97"/>
      <c r="G775" s="98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144"/>
      <c r="E776" s="98"/>
      <c r="F776" s="97"/>
      <c r="G776" s="98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144"/>
      <c r="E777" s="98"/>
      <c r="F777" s="97"/>
      <c r="G777" s="98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144"/>
      <c r="E778" s="98"/>
      <c r="F778" s="97"/>
      <c r="G778" s="98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144"/>
      <c r="E779" s="98"/>
      <c r="F779" s="97"/>
      <c r="G779" s="98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144"/>
      <c r="E780" s="98"/>
      <c r="F780" s="97"/>
      <c r="G780" s="98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144"/>
      <c r="E781" s="98"/>
      <c r="F781" s="97"/>
      <c r="G781" s="98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144"/>
      <c r="E782" s="98"/>
      <c r="F782" s="97"/>
      <c r="G782" s="98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144"/>
      <c r="E783" s="98"/>
      <c r="F783" s="97"/>
      <c r="G783" s="98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144"/>
      <c r="E784" s="98"/>
      <c r="F784" s="97"/>
      <c r="G784" s="98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144"/>
      <c r="E785" s="98"/>
      <c r="F785" s="97"/>
      <c r="G785" s="98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144"/>
      <c r="E786" s="98"/>
      <c r="F786" s="97"/>
      <c r="G786" s="98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144"/>
      <c r="E787" s="98"/>
      <c r="F787" s="97"/>
      <c r="G787" s="98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144"/>
      <c r="E788" s="98"/>
      <c r="F788" s="97"/>
      <c r="G788" s="98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144"/>
      <c r="E789" s="98"/>
      <c r="F789" s="97"/>
      <c r="G789" s="98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144"/>
      <c r="E790" s="98"/>
      <c r="F790" s="97"/>
      <c r="G790" s="98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144"/>
      <c r="E791" s="98"/>
      <c r="F791" s="97"/>
      <c r="G791" s="98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144"/>
      <c r="E792" s="98"/>
      <c r="F792" s="97"/>
      <c r="G792" s="98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144"/>
      <c r="E793" s="98"/>
      <c r="F793" s="97"/>
      <c r="G793" s="98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144"/>
      <c r="E794" s="98"/>
      <c r="F794" s="97"/>
      <c r="G794" s="98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144"/>
      <c r="E795" s="98"/>
      <c r="F795" s="97"/>
      <c r="G795" s="98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144"/>
      <c r="E796" s="98"/>
      <c r="F796" s="97"/>
      <c r="G796" s="98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144"/>
      <c r="E797" s="98"/>
      <c r="F797" s="97"/>
      <c r="G797" s="98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144"/>
      <c r="E798" s="98"/>
      <c r="F798" s="97"/>
      <c r="G798" s="98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144"/>
      <c r="E799" s="98"/>
      <c r="F799" s="97"/>
      <c r="G799" s="98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144"/>
      <c r="E800" s="98"/>
      <c r="F800" s="97"/>
      <c r="G800" s="98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144"/>
      <c r="E801" s="98"/>
      <c r="F801" s="97"/>
      <c r="G801" s="98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144"/>
      <c r="E802" s="98"/>
      <c r="F802" s="97"/>
      <c r="G802" s="98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144"/>
      <c r="E803" s="98"/>
      <c r="F803" s="97"/>
      <c r="G803" s="98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144"/>
      <c r="E804" s="98"/>
      <c r="F804" s="97"/>
      <c r="G804" s="98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144"/>
      <c r="E805" s="98"/>
      <c r="F805" s="97"/>
      <c r="G805" s="98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144"/>
      <c r="E806" s="98"/>
      <c r="F806" s="97"/>
      <c r="G806" s="98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144"/>
      <c r="E807" s="98"/>
      <c r="F807" s="97"/>
      <c r="G807" s="98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144"/>
      <c r="E808" s="98"/>
      <c r="F808" s="97"/>
      <c r="G808" s="98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144"/>
      <c r="E809" s="98"/>
      <c r="F809" s="97"/>
      <c r="G809" s="98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144"/>
      <c r="E810" s="98"/>
      <c r="F810" s="97"/>
      <c r="G810" s="98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144"/>
      <c r="E811" s="98"/>
      <c r="F811" s="97"/>
      <c r="G811" s="98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144"/>
      <c r="E812" s="98"/>
      <c r="F812" s="97"/>
      <c r="G812" s="98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144"/>
      <c r="E813" s="98"/>
      <c r="F813" s="97"/>
      <c r="G813" s="98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144"/>
      <c r="E814" s="98"/>
      <c r="F814" s="97"/>
      <c r="G814" s="98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144"/>
      <c r="E815" s="98"/>
      <c r="F815" s="97"/>
      <c r="G815" s="98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144"/>
      <c r="E816" s="98"/>
      <c r="F816" s="97"/>
      <c r="G816" s="98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144"/>
      <c r="E817" s="98"/>
      <c r="F817" s="97"/>
      <c r="G817" s="98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144"/>
      <c r="E818" s="98"/>
      <c r="F818" s="97"/>
      <c r="G818" s="98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144"/>
      <c r="E819" s="98"/>
      <c r="F819" s="97"/>
      <c r="G819" s="98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144"/>
      <c r="E820" s="98"/>
      <c r="F820" s="97"/>
      <c r="G820" s="98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144"/>
      <c r="E821" s="98"/>
      <c r="F821" s="97"/>
      <c r="G821" s="98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144"/>
      <c r="E822" s="98"/>
      <c r="F822" s="97"/>
      <c r="G822" s="98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144"/>
      <c r="E823" s="98"/>
      <c r="F823" s="97"/>
      <c r="G823" s="98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144"/>
      <c r="E824" s="98"/>
      <c r="F824" s="97"/>
      <c r="G824" s="98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144"/>
      <c r="E825" s="98"/>
      <c r="F825" s="97"/>
      <c r="G825" s="98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144"/>
      <c r="E826" s="98"/>
      <c r="F826" s="97"/>
      <c r="G826" s="98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144"/>
      <c r="E827" s="98"/>
      <c r="F827" s="97"/>
      <c r="G827" s="98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144"/>
      <c r="E828" s="98"/>
      <c r="F828" s="97"/>
      <c r="G828" s="98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144"/>
      <c r="E829" s="98"/>
      <c r="F829" s="97"/>
      <c r="G829" s="98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144"/>
      <c r="E830" s="98"/>
      <c r="F830" s="97"/>
      <c r="G830" s="98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144"/>
      <c r="E831" s="98"/>
      <c r="F831" s="97"/>
      <c r="G831" s="98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144"/>
      <c r="E832" s="98"/>
      <c r="F832" s="97"/>
      <c r="G832" s="98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144"/>
      <c r="E833" s="98"/>
      <c r="F833" s="97"/>
      <c r="G833" s="98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144"/>
      <c r="E834" s="98"/>
      <c r="F834" s="97"/>
      <c r="G834" s="98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144"/>
      <c r="E835" s="98"/>
      <c r="F835" s="97"/>
      <c r="G835" s="98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144"/>
      <c r="E836" s="98"/>
      <c r="F836" s="97"/>
      <c r="G836" s="98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144"/>
      <c r="E837" s="98"/>
      <c r="F837" s="97"/>
      <c r="G837" s="98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144"/>
      <c r="E838" s="98"/>
      <c r="F838" s="97"/>
      <c r="G838" s="98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144"/>
      <c r="E839" s="98"/>
      <c r="F839" s="97"/>
      <c r="G839" s="98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144"/>
      <c r="E840" s="98"/>
      <c r="F840" s="97"/>
      <c r="G840" s="98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144"/>
      <c r="E841" s="98"/>
      <c r="F841" s="97"/>
      <c r="G841" s="98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144"/>
      <c r="E842" s="98"/>
      <c r="F842" s="97"/>
      <c r="G842" s="98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144"/>
      <c r="E843" s="98"/>
      <c r="F843" s="97"/>
      <c r="G843" s="98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144"/>
      <c r="E844" s="98"/>
      <c r="F844" s="97"/>
      <c r="G844" s="98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144"/>
      <c r="E845" s="98"/>
      <c r="F845" s="97"/>
      <c r="G845" s="98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144"/>
      <c r="E846" s="98"/>
      <c r="F846" s="97"/>
      <c r="G846" s="98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144"/>
      <c r="E847" s="98"/>
      <c r="F847" s="97"/>
      <c r="G847" s="98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144"/>
      <c r="E848" s="98"/>
      <c r="F848" s="97"/>
      <c r="G848" s="98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144"/>
      <c r="E849" s="98"/>
      <c r="F849" s="97"/>
      <c r="G849" s="98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144"/>
      <c r="E850" s="98"/>
      <c r="F850" s="97"/>
      <c r="G850" s="98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144"/>
      <c r="E851" s="98"/>
      <c r="F851" s="97"/>
      <c r="G851" s="98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144"/>
      <c r="E852" s="98"/>
      <c r="F852" s="97"/>
      <c r="G852" s="98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144"/>
      <c r="E853" s="98"/>
      <c r="F853" s="97"/>
      <c r="G853" s="98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144"/>
      <c r="E854" s="98"/>
      <c r="F854" s="97"/>
      <c r="G854" s="98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144"/>
      <c r="E855" s="98"/>
      <c r="F855" s="97"/>
      <c r="G855" s="98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144"/>
      <c r="E856" s="98"/>
      <c r="F856" s="97"/>
      <c r="G856" s="98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144"/>
      <c r="E857" s="98"/>
      <c r="F857" s="97"/>
      <c r="G857" s="98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144"/>
      <c r="E858" s="98"/>
      <c r="F858" s="97"/>
      <c r="G858" s="98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144"/>
      <c r="E859" s="98"/>
      <c r="F859" s="97"/>
      <c r="G859" s="98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144"/>
      <c r="E860" s="98"/>
      <c r="F860" s="97"/>
      <c r="G860" s="98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144"/>
      <c r="E861" s="98"/>
      <c r="F861" s="97"/>
      <c r="G861" s="98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144"/>
      <c r="E862" s="98"/>
      <c r="F862" s="97"/>
      <c r="G862" s="98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144"/>
      <c r="E863" s="98"/>
      <c r="F863" s="97"/>
      <c r="G863" s="98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144"/>
      <c r="E864" s="98"/>
      <c r="F864" s="97"/>
      <c r="G864" s="98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144"/>
      <c r="E865" s="98"/>
      <c r="F865" s="97"/>
      <c r="G865" s="98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144"/>
      <c r="E866" s="98"/>
      <c r="F866" s="97"/>
      <c r="G866" s="98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144"/>
      <c r="E867" s="98"/>
      <c r="F867" s="97"/>
      <c r="G867" s="98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144"/>
      <c r="E868" s="98"/>
      <c r="F868" s="97"/>
      <c r="G868" s="98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144"/>
      <c r="E869" s="98"/>
      <c r="F869" s="97"/>
      <c r="G869" s="98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144"/>
      <c r="E870" s="98"/>
      <c r="F870" s="97"/>
      <c r="G870" s="98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144"/>
      <c r="E871" s="98"/>
      <c r="F871" s="97"/>
      <c r="G871" s="98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144"/>
      <c r="E872" s="98"/>
      <c r="F872" s="97"/>
      <c r="G872" s="98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144"/>
      <c r="E873" s="98"/>
      <c r="F873" s="97"/>
      <c r="G873" s="98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144"/>
      <c r="E874" s="98"/>
      <c r="F874" s="97"/>
      <c r="G874" s="98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144"/>
      <c r="E875" s="98"/>
      <c r="F875" s="97"/>
      <c r="G875" s="98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144"/>
      <c r="E876" s="98"/>
      <c r="F876" s="97"/>
      <c r="G876" s="98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144"/>
      <c r="E877" s="98"/>
      <c r="F877" s="97"/>
      <c r="G877" s="98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144"/>
      <c r="E878" s="98"/>
      <c r="F878" s="97"/>
      <c r="G878" s="98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144"/>
      <c r="E879" s="98"/>
      <c r="F879" s="97"/>
      <c r="G879" s="98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144"/>
      <c r="E880" s="98"/>
      <c r="F880" s="97"/>
      <c r="G880" s="98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144"/>
      <c r="E881" s="98"/>
      <c r="F881" s="97"/>
      <c r="G881" s="98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144"/>
      <c r="E882" s="98"/>
      <c r="F882" s="97"/>
      <c r="G882" s="98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144"/>
      <c r="E883" s="98"/>
      <c r="F883" s="97"/>
      <c r="G883" s="98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144"/>
      <c r="E884" s="98"/>
      <c r="F884" s="97"/>
      <c r="G884" s="98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144"/>
      <c r="E885" s="98"/>
      <c r="F885" s="97"/>
      <c r="G885" s="98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144"/>
      <c r="E886" s="98"/>
      <c r="F886" s="97"/>
      <c r="G886" s="98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144"/>
      <c r="E887" s="98"/>
      <c r="F887" s="97"/>
      <c r="G887" s="98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144"/>
      <c r="E888" s="98"/>
      <c r="F888" s="97"/>
      <c r="G888" s="98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144"/>
      <c r="E889" s="98"/>
      <c r="F889" s="97"/>
      <c r="G889" s="98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144"/>
      <c r="E890" s="98"/>
      <c r="F890" s="97"/>
      <c r="G890" s="98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144"/>
      <c r="E891" s="98"/>
      <c r="F891" s="97"/>
      <c r="G891" s="98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144"/>
      <c r="E892" s="98"/>
      <c r="F892" s="97"/>
      <c r="G892" s="98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144"/>
      <c r="E893" s="98"/>
      <c r="F893" s="97"/>
      <c r="G893" s="98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144"/>
      <c r="E894" s="98"/>
      <c r="F894" s="97"/>
      <c r="G894" s="98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144"/>
      <c r="E895" s="98"/>
      <c r="F895" s="97"/>
      <c r="G895" s="98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144"/>
      <c r="E896" s="98"/>
      <c r="F896" s="97"/>
      <c r="G896" s="98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144"/>
      <c r="E897" s="98"/>
      <c r="F897" s="97"/>
      <c r="G897" s="98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144"/>
      <c r="E898" s="98"/>
      <c r="F898" s="97"/>
      <c r="G898" s="98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144"/>
      <c r="E899" s="98"/>
      <c r="F899" s="97"/>
      <c r="G899" s="98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144"/>
      <c r="E900" s="98"/>
      <c r="F900" s="97"/>
      <c r="G900" s="98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144"/>
      <c r="E901" s="98"/>
      <c r="F901" s="97"/>
      <c r="G901" s="98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144"/>
      <c r="E902" s="98"/>
      <c r="F902" s="97"/>
      <c r="G902" s="98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144"/>
      <c r="E903" s="98"/>
      <c r="F903" s="97"/>
      <c r="G903" s="98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144"/>
      <c r="E904" s="98"/>
      <c r="F904" s="97"/>
      <c r="G904" s="98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144"/>
      <c r="E905" s="98"/>
      <c r="F905" s="97"/>
      <c r="G905" s="98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144"/>
      <c r="E906" s="98"/>
      <c r="F906" s="97"/>
      <c r="G906" s="98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144"/>
      <c r="E907" s="98"/>
      <c r="F907" s="97"/>
      <c r="G907" s="98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144"/>
      <c r="E908" s="98"/>
      <c r="F908" s="97"/>
      <c r="G908" s="98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144"/>
      <c r="E909" s="98"/>
      <c r="F909" s="97"/>
      <c r="G909" s="98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144"/>
      <c r="E910" s="98"/>
      <c r="F910" s="97"/>
      <c r="G910" s="98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144"/>
      <c r="E911" s="98"/>
      <c r="F911" s="97"/>
      <c r="G911" s="98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144"/>
      <c r="E912" s="98"/>
      <c r="F912" s="97"/>
      <c r="G912" s="98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144"/>
      <c r="E913" s="98"/>
      <c r="F913" s="97"/>
      <c r="G913" s="98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144"/>
      <c r="E914" s="98"/>
      <c r="F914" s="97"/>
      <c r="G914" s="98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144"/>
      <c r="E915" s="98"/>
      <c r="F915" s="97"/>
      <c r="G915" s="98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144"/>
      <c r="E916" s="98"/>
      <c r="F916" s="97"/>
      <c r="G916" s="98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144"/>
      <c r="E917" s="98"/>
      <c r="F917" s="97"/>
      <c r="G917" s="98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144"/>
      <c r="E918" s="98"/>
      <c r="F918" s="97"/>
      <c r="G918" s="98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144"/>
      <c r="E919" s="98"/>
      <c r="F919" s="97"/>
      <c r="G919" s="98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144"/>
      <c r="E920" s="98"/>
      <c r="F920" s="97"/>
      <c r="G920" s="98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144"/>
      <c r="E921" s="98"/>
      <c r="F921" s="97"/>
      <c r="G921" s="98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144"/>
      <c r="E922" s="98"/>
      <c r="F922" s="97"/>
      <c r="G922" s="98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144"/>
      <c r="E923" s="98"/>
      <c r="F923" s="97"/>
      <c r="G923" s="98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144"/>
      <c r="E924" s="98"/>
      <c r="F924" s="97"/>
      <c r="G924" s="98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144"/>
      <c r="E925" s="98"/>
      <c r="F925" s="97"/>
      <c r="G925" s="98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144"/>
      <c r="E926" s="98"/>
      <c r="F926" s="97"/>
      <c r="G926" s="98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144"/>
      <c r="E927" s="98"/>
      <c r="F927" s="97"/>
      <c r="G927" s="98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144"/>
      <c r="E928" s="98"/>
      <c r="F928" s="97"/>
      <c r="G928" s="98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144"/>
      <c r="E929" s="98"/>
      <c r="F929" s="97"/>
      <c r="G929" s="98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144"/>
      <c r="E930" s="98"/>
      <c r="F930" s="97"/>
      <c r="G930" s="98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144"/>
      <c r="E931" s="98"/>
      <c r="F931" s="97"/>
      <c r="G931" s="98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144"/>
      <c r="E932" s="98"/>
      <c r="F932" s="97"/>
      <c r="G932" s="98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144"/>
      <c r="E933" s="98"/>
      <c r="F933" s="97"/>
      <c r="G933" s="98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144"/>
      <c r="E934" s="98"/>
      <c r="F934" s="97"/>
      <c r="G934" s="98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144"/>
      <c r="E935" s="98"/>
      <c r="F935" s="97"/>
      <c r="G935" s="98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144"/>
      <c r="E936" s="98"/>
      <c r="F936" s="97"/>
      <c r="G936" s="98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144"/>
      <c r="E937" s="98"/>
      <c r="F937" s="97"/>
      <c r="G937" s="98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144"/>
      <c r="E938" s="98"/>
      <c r="F938" s="97"/>
      <c r="G938" s="98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144"/>
      <c r="E939" s="98"/>
      <c r="F939" s="97"/>
      <c r="G939" s="98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144"/>
      <c r="E940" s="98"/>
      <c r="F940" s="97"/>
      <c r="G940" s="98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144"/>
      <c r="E941" s="98"/>
      <c r="F941" s="97"/>
      <c r="G941" s="98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144"/>
      <c r="E942" s="98"/>
      <c r="F942" s="97"/>
      <c r="G942" s="98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144"/>
      <c r="E943" s="98"/>
      <c r="F943" s="97"/>
      <c r="G943" s="98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144"/>
      <c r="E944" s="98"/>
      <c r="F944" s="97"/>
      <c r="G944" s="98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144"/>
      <c r="E945" s="98"/>
      <c r="F945" s="97"/>
      <c r="G945" s="98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144"/>
      <c r="E946" s="98"/>
      <c r="F946" s="97"/>
      <c r="G946" s="98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144"/>
      <c r="E947" s="98"/>
      <c r="F947" s="97"/>
      <c r="G947" s="98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144"/>
      <c r="E948" s="98"/>
      <c r="F948" s="97"/>
      <c r="G948" s="98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144"/>
      <c r="E949" s="98"/>
      <c r="F949" s="97"/>
      <c r="G949" s="98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144"/>
      <c r="E950" s="98"/>
      <c r="F950" s="97"/>
      <c r="G950" s="98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144"/>
      <c r="E951" s="98"/>
      <c r="F951" s="97"/>
      <c r="G951" s="98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144"/>
      <c r="E952" s="98"/>
      <c r="F952" s="97"/>
      <c r="G952" s="98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144"/>
      <c r="E953" s="98"/>
      <c r="F953" s="97"/>
      <c r="G953" s="98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144"/>
      <c r="E954" s="98"/>
      <c r="F954" s="97"/>
      <c r="G954" s="98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144"/>
      <c r="E955" s="98"/>
      <c r="F955" s="97"/>
      <c r="G955" s="98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144"/>
      <c r="E956" s="98"/>
      <c r="F956" s="97"/>
      <c r="G956" s="98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144"/>
      <c r="E957" s="98"/>
      <c r="F957" s="97"/>
      <c r="G957" s="98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144"/>
      <c r="E958" s="98"/>
      <c r="F958" s="97"/>
      <c r="G958" s="98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144"/>
      <c r="E959" s="98"/>
      <c r="F959" s="97"/>
      <c r="G959" s="98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144"/>
      <c r="E960" s="98"/>
      <c r="F960" s="97"/>
      <c r="G960" s="98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144"/>
      <c r="E961" s="98"/>
      <c r="F961" s="97"/>
      <c r="G961" s="98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144"/>
      <c r="E962" s="98"/>
      <c r="F962" s="97"/>
      <c r="G962" s="98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144"/>
      <c r="E963" s="98"/>
      <c r="F963" s="97"/>
      <c r="G963" s="98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144"/>
      <c r="E964" s="98"/>
      <c r="F964" s="97"/>
      <c r="G964" s="98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144"/>
      <c r="E965" s="98"/>
      <c r="F965" s="97"/>
      <c r="G965" s="98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144"/>
      <c r="E966" s="98"/>
      <c r="F966" s="97"/>
      <c r="G966" s="98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144"/>
      <c r="E967" s="98"/>
      <c r="F967" s="97"/>
      <c r="G967" s="98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144"/>
      <c r="E968" s="98"/>
      <c r="F968" s="97"/>
      <c r="G968" s="98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144"/>
      <c r="E969" s="98"/>
      <c r="F969" s="97"/>
      <c r="G969" s="98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144"/>
      <c r="E970" s="98"/>
      <c r="F970" s="97"/>
      <c r="G970" s="98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144"/>
      <c r="E971" s="98"/>
      <c r="F971" s="97"/>
      <c r="G971" s="98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144"/>
      <c r="E972" s="98"/>
      <c r="F972" s="97"/>
      <c r="G972" s="98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144"/>
      <c r="E973" s="98"/>
      <c r="F973" s="97"/>
      <c r="G973" s="98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144"/>
      <c r="E974" s="98"/>
      <c r="F974" s="97"/>
      <c r="G974" s="98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144"/>
      <c r="E975" s="98"/>
      <c r="F975" s="97"/>
      <c r="G975" s="98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144"/>
      <c r="E976" s="98"/>
      <c r="F976" s="97"/>
      <c r="G976" s="98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144"/>
      <c r="E977" s="98"/>
      <c r="F977" s="97"/>
      <c r="G977" s="98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144"/>
      <c r="E978" s="98"/>
      <c r="F978" s="97"/>
      <c r="G978" s="98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144"/>
      <c r="E979" s="98"/>
      <c r="F979" s="97"/>
      <c r="G979" s="98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144"/>
      <c r="E980" s="98"/>
      <c r="F980" s="97"/>
      <c r="G980" s="98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144"/>
      <c r="E981" s="98"/>
      <c r="F981" s="97"/>
      <c r="G981" s="98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144"/>
      <c r="E982" s="98"/>
      <c r="F982" s="97"/>
      <c r="G982" s="98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144"/>
      <c r="E983" s="98"/>
      <c r="F983" s="97"/>
      <c r="G983" s="98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144"/>
      <c r="E984" s="98"/>
      <c r="F984" s="97"/>
      <c r="G984" s="98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144"/>
      <c r="E985" s="98"/>
      <c r="F985" s="97"/>
      <c r="G985" s="98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144"/>
      <c r="E986" s="98"/>
      <c r="F986" s="97"/>
      <c r="G986" s="98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144"/>
      <c r="E987" s="98"/>
      <c r="F987" s="97"/>
      <c r="G987" s="98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144"/>
      <c r="E988" s="98"/>
      <c r="F988" s="97"/>
      <c r="G988" s="98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144"/>
      <c r="E989" s="98"/>
      <c r="F989" s="97"/>
      <c r="G989" s="98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144"/>
      <c r="E990" s="98"/>
      <c r="F990" s="97"/>
      <c r="G990" s="98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144"/>
      <c r="E991" s="98"/>
      <c r="F991" s="97"/>
      <c r="G991" s="98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144"/>
      <c r="E992" s="98"/>
      <c r="F992" s="97"/>
      <c r="G992" s="98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144"/>
      <c r="E993" s="98"/>
      <c r="F993" s="97"/>
      <c r="G993" s="98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144"/>
      <c r="E994" s="98"/>
      <c r="F994" s="97"/>
      <c r="G994" s="98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144"/>
      <c r="E995" s="98"/>
      <c r="F995" s="97"/>
      <c r="G995" s="98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144"/>
      <c r="E996" s="98"/>
      <c r="F996" s="97"/>
      <c r="G996" s="98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144"/>
      <c r="E997" s="98"/>
      <c r="F997" s="97"/>
      <c r="G997" s="98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144"/>
      <c r="E998" s="98"/>
      <c r="F998" s="97"/>
      <c r="G998" s="98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144"/>
      <c r="E999" s="98"/>
      <c r="F999" s="97"/>
      <c r="G999" s="98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144"/>
      <c r="E1000" s="98"/>
      <c r="F1000" s="97"/>
      <c r="G1000" s="98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4.57"/>
    <col customWidth="1" min="2" max="2" width="16.43"/>
    <col customWidth="1" min="3" max="3" width="27.29"/>
    <col customWidth="1" min="4" max="4" width="11.0"/>
    <col customWidth="1" min="5" max="5" width="24.86"/>
    <col customWidth="1" min="6" max="6" width="10.29"/>
  </cols>
  <sheetData>
    <row r="1">
      <c r="A1" s="37" t="s">
        <v>126</v>
      </c>
      <c r="B1" s="38" t="s">
        <v>68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43454.0</v>
      </c>
      <c r="C2" s="36" t="s">
        <v>130</v>
      </c>
      <c r="D2" s="42">
        <v>4291.54</v>
      </c>
      <c r="E2" s="4"/>
      <c r="F2" s="10"/>
      <c r="G2" s="4"/>
      <c r="H2" s="4"/>
    </row>
    <row r="3">
      <c r="A3" s="45" t="s">
        <v>131</v>
      </c>
      <c r="B3" s="41">
        <v>43469.0</v>
      </c>
      <c r="C3" s="36" t="s">
        <v>132</v>
      </c>
      <c r="D3" s="46">
        <v>0.0</v>
      </c>
      <c r="E3" s="4" t="s">
        <v>201</v>
      </c>
      <c r="F3" s="65">
        <v>2856.2</v>
      </c>
      <c r="G3" s="45" t="s">
        <v>216</v>
      </c>
      <c r="H3" s="4"/>
    </row>
    <row r="4">
      <c r="A4" s="4" t="s">
        <v>135</v>
      </c>
      <c r="B4" s="26" t="s">
        <v>276</v>
      </c>
      <c r="C4" s="36" t="s">
        <v>137</v>
      </c>
      <c r="D4" s="46">
        <v>0.0</v>
      </c>
      <c r="E4" s="26" t="s">
        <v>258</v>
      </c>
      <c r="F4" s="32">
        <v>150.0</v>
      </c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2</v>
      </c>
      <c r="B7" s="33">
        <v>1285.34</v>
      </c>
      <c r="C7" s="36" t="s">
        <v>142</v>
      </c>
      <c r="D7" s="42">
        <v>8038.74</v>
      </c>
      <c r="E7" s="4"/>
      <c r="F7" s="10"/>
      <c r="G7" s="4"/>
      <c r="H7" s="4"/>
    </row>
    <row r="8">
      <c r="A8" s="4"/>
      <c r="B8" s="10"/>
      <c r="C8" s="36" t="s">
        <v>144</v>
      </c>
      <c r="D8" s="46">
        <v>0.0</v>
      </c>
      <c r="E8" s="36" t="s">
        <v>220</v>
      </c>
      <c r="F8" s="46">
        <f>sum(F3:F7)</f>
        <v>3006.2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4"/>
    </row>
    <row r="10">
      <c r="A10" s="4"/>
      <c r="B10" s="10"/>
      <c r="C10" s="36" t="s">
        <v>150</v>
      </c>
      <c r="D10" s="46">
        <v>0.0</v>
      </c>
      <c r="E10" s="36"/>
      <c r="F10" s="10"/>
      <c r="G10" s="4"/>
      <c r="H10" s="4"/>
    </row>
    <row r="11">
      <c r="A11" s="4"/>
      <c r="B11" s="10"/>
      <c r="C11" s="4"/>
      <c r="D11" s="10"/>
      <c r="E11" s="135"/>
      <c r="F11" s="123"/>
      <c r="G11" s="123"/>
      <c r="H11" s="126"/>
    </row>
    <row r="12">
      <c r="A12" s="21"/>
      <c r="B12" s="21"/>
      <c r="C12" s="36" t="s">
        <v>153</v>
      </c>
      <c r="D12" s="46">
        <f t="shared" ref="D12:D15" si="1">sum(D7-D2)</f>
        <v>3747.2</v>
      </c>
      <c r="E12" s="127"/>
      <c r="F12" s="128"/>
      <c r="G12" s="129"/>
      <c r="H12" s="130"/>
    </row>
    <row r="13">
      <c r="A13" s="4" t="s">
        <v>156</v>
      </c>
      <c r="B13" s="62">
        <f>sum(B7:B10)</f>
        <v>1285.34</v>
      </c>
      <c r="C13" s="36" t="s">
        <v>157</v>
      </c>
      <c r="D13" s="46">
        <f t="shared" si="1"/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3006.2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4291.54</v>
      </c>
      <c r="C15" s="36" t="s">
        <v>162</v>
      </c>
      <c r="D15" s="46">
        <f t="shared" si="1"/>
        <v>0</v>
      </c>
      <c r="E15" s="127"/>
      <c r="F15" s="129"/>
      <c r="G15" s="129"/>
      <c r="H15" s="130"/>
    </row>
    <row r="16">
      <c r="A16" s="4" t="s">
        <v>164</v>
      </c>
      <c r="B16" s="65">
        <v>8038.74</v>
      </c>
      <c r="C16" s="4"/>
      <c r="D16" s="10"/>
      <c r="E16" s="131"/>
      <c r="F16" s="132"/>
      <c r="G16" s="129"/>
      <c r="H16" s="130"/>
    </row>
    <row r="17">
      <c r="A17" s="4" t="s">
        <v>166</v>
      </c>
      <c r="B17" s="65">
        <v>290.89</v>
      </c>
      <c r="C17" s="4"/>
      <c r="D17" s="10"/>
      <c r="E17" s="127"/>
      <c r="F17" s="132"/>
      <c r="G17" s="129"/>
      <c r="H17" s="130"/>
    </row>
    <row r="18">
      <c r="A18" s="4" t="s">
        <v>168</v>
      </c>
      <c r="B18" s="46">
        <f>sum(B16+B17)</f>
        <v>8329.63</v>
      </c>
      <c r="C18" s="4"/>
      <c r="D18" s="10"/>
      <c r="E18" s="127"/>
      <c r="F18" s="132"/>
      <c r="G18" s="129"/>
      <c r="H18" s="130"/>
    </row>
    <row r="19">
      <c r="A19" s="4" t="s">
        <v>169</v>
      </c>
      <c r="B19" s="46">
        <f>sum(B16-B15)</f>
        <v>3747.2</v>
      </c>
      <c r="C19" s="4"/>
      <c r="D19" s="10"/>
      <c r="E19" s="58"/>
      <c r="F19" s="148"/>
      <c r="G19" s="133"/>
      <c r="H19" s="134"/>
    </row>
    <row r="20">
      <c r="A20" s="26" t="s">
        <v>277</v>
      </c>
      <c r="B20" s="63">
        <f>sum(B15*1.88)</f>
        <v>8068.0952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75"/>
  <cols>
    <col customWidth="1" min="1" max="1" width="19.14"/>
    <col customWidth="1" min="5" max="5" width="12.29"/>
  </cols>
  <sheetData>
    <row r="1">
      <c r="A1" s="1" t="s">
        <v>0</v>
      </c>
      <c r="B1" s="8" t="s">
        <v>2</v>
      </c>
      <c r="C1" s="8" t="s">
        <v>17</v>
      </c>
      <c r="D1" s="8" t="s">
        <v>18</v>
      </c>
      <c r="E1" s="8" t="s">
        <v>19</v>
      </c>
      <c r="F1" s="8" t="s">
        <v>20</v>
      </c>
      <c r="G1" s="8" t="s">
        <v>21</v>
      </c>
      <c r="H1" s="8" t="s">
        <v>22</v>
      </c>
      <c r="I1" s="8" t="s">
        <v>23</v>
      </c>
      <c r="J1" s="8" t="s">
        <v>24</v>
      </c>
      <c r="K1" s="8" t="s">
        <v>25</v>
      </c>
      <c r="L1" s="8" t="s">
        <v>26</v>
      </c>
      <c r="M1" s="8" t="s">
        <v>27</v>
      </c>
      <c r="N1" s="8" t="s">
        <v>28</v>
      </c>
      <c r="O1" s="8" t="s">
        <v>29</v>
      </c>
      <c r="P1" s="8" t="s">
        <v>30</v>
      </c>
      <c r="Q1" s="8" t="s">
        <v>31</v>
      </c>
      <c r="R1" s="8" t="s">
        <v>32</v>
      </c>
      <c r="S1" s="8" t="s">
        <v>33</v>
      </c>
      <c r="T1" s="8" t="s">
        <v>34</v>
      </c>
      <c r="U1" s="8" t="s">
        <v>35</v>
      </c>
      <c r="V1" s="11" t="s">
        <v>36</v>
      </c>
      <c r="W1" s="13"/>
      <c r="X1" s="13"/>
      <c r="Y1" s="13"/>
      <c r="Z1" s="13"/>
    </row>
    <row r="2">
      <c r="A2" s="15" t="s">
        <v>15</v>
      </c>
      <c r="B2" s="17">
        <v>0.0</v>
      </c>
      <c r="C2" s="17">
        <v>7000.0</v>
      </c>
      <c r="D2" s="17">
        <v>1000.0</v>
      </c>
      <c r="E2" s="17">
        <v>1700.0</v>
      </c>
      <c r="F2" s="17">
        <v>575.0</v>
      </c>
      <c r="G2" s="17">
        <v>1500.0</v>
      </c>
      <c r="H2" s="17">
        <v>200.0</v>
      </c>
      <c r="I2" s="17">
        <v>4250.0</v>
      </c>
      <c r="J2" s="17">
        <v>0.0</v>
      </c>
      <c r="K2" s="17">
        <v>0.0</v>
      </c>
      <c r="L2" s="17">
        <v>0.0</v>
      </c>
      <c r="M2" s="17">
        <v>0.0</v>
      </c>
      <c r="N2" s="17">
        <v>0.0</v>
      </c>
      <c r="O2" s="17">
        <v>0.0</v>
      </c>
      <c r="P2" s="17">
        <v>0.0</v>
      </c>
      <c r="Q2" s="17">
        <v>0.0</v>
      </c>
      <c r="R2" s="17">
        <v>0.0</v>
      </c>
      <c r="S2" s="17">
        <v>0.0</v>
      </c>
      <c r="T2" s="17">
        <v>0.0</v>
      </c>
      <c r="U2" s="17">
        <v>0.0</v>
      </c>
      <c r="V2" s="19">
        <v>0.0</v>
      </c>
      <c r="W2" s="21"/>
      <c r="X2" s="21"/>
      <c r="Y2" s="21"/>
      <c r="Z2" s="21"/>
    </row>
    <row r="3">
      <c r="A3" s="23" t="s">
        <v>15</v>
      </c>
      <c r="B3" s="17">
        <v>0.0</v>
      </c>
      <c r="C3" s="17">
        <v>7000.0</v>
      </c>
      <c r="D3" s="17">
        <v>1000.0</v>
      </c>
      <c r="E3" s="17">
        <v>1700.0</v>
      </c>
      <c r="F3" s="17">
        <v>575.0</v>
      </c>
      <c r="G3" s="17">
        <v>1500.0</v>
      </c>
      <c r="H3" s="17">
        <v>200.0</v>
      </c>
      <c r="I3" s="17">
        <v>0.0</v>
      </c>
      <c r="J3" s="17">
        <v>0.0</v>
      </c>
      <c r="K3" s="17">
        <v>0.0</v>
      </c>
      <c r="L3" s="17">
        <v>0.0</v>
      </c>
      <c r="M3" s="17">
        <v>0.0</v>
      </c>
      <c r="N3" s="17">
        <v>0.0</v>
      </c>
      <c r="O3" s="19">
        <v>0.0</v>
      </c>
      <c r="P3" s="19">
        <v>0.0</v>
      </c>
      <c r="Q3" s="19">
        <v>0.0</v>
      </c>
      <c r="R3" s="17">
        <v>0.0</v>
      </c>
      <c r="S3" s="17">
        <v>0.0</v>
      </c>
      <c r="T3" s="17">
        <v>0.0</v>
      </c>
      <c r="U3" s="17">
        <v>0.0</v>
      </c>
      <c r="V3" s="19">
        <v>0.0</v>
      </c>
      <c r="W3" s="21"/>
      <c r="X3" s="21"/>
      <c r="Y3" s="21"/>
      <c r="Z3" s="21"/>
    </row>
    <row r="4">
      <c r="A4" s="15" t="s">
        <v>45</v>
      </c>
      <c r="B4" s="17">
        <v>448.0</v>
      </c>
      <c r="C4" s="24">
        <v>0.0</v>
      </c>
      <c r="D4" s="17">
        <v>0.0</v>
      </c>
      <c r="E4" s="17">
        <v>0.0</v>
      </c>
      <c r="F4" s="17">
        <v>0.0</v>
      </c>
      <c r="G4" s="17">
        <v>0.0</v>
      </c>
      <c r="H4" s="17">
        <v>0.0</v>
      </c>
      <c r="I4" s="17">
        <v>0.0</v>
      </c>
      <c r="J4" s="17">
        <v>0.0</v>
      </c>
      <c r="K4" s="17">
        <v>0.0</v>
      </c>
      <c r="L4" s="17">
        <v>0.0</v>
      </c>
      <c r="M4" s="17">
        <v>0.0</v>
      </c>
      <c r="N4" s="17">
        <v>0.0</v>
      </c>
      <c r="O4" s="17">
        <v>0.0</v>
      </c>
      <c r="P4" s="17">
        <v>0.0</v>
      </c>
      <c r="Q4" s="17">
        <v>0.0</v>
      </c>
      <c r="R4" s="17">
        <v>0.0</v>
      </c>
      <c r="S4" s="17">
        <v>0.0</v>
      </c>
      <c r="T4" s="17">
        <v>0.0</v>
      </c>
      <c r="U4" s="17">
        <v>0.0</v>
      </c>
      <c r="V4" s="19">
        <v>0.0</v>
      </c>
      <c r="W4" s="21"/>
      <c r="X4" s="21"/>
      <c r="Y4" s="21"/>
      <c r="Z4" s="21"/>
    </row>
    <row r="5">
      <c r="A5" s="25" t="s">
        <v>42</v>
      </c>
      <c r="B5" s="17">
        <v>0.0</v>
      </c>
      <c r="C5" s="17">
        <v>0.0</v>
      </c>
      <c r="D5" s="17">
        <v>0.0</v>
      </c>
      <c r="E5" s="17">
        <v>0.0</v>
      </c>
      <c r="F5" s="17">
        <v>0.0</v>
      </c>
      <c r="G5" s="17">
        <v>0.0</v>
      </c>
      <c r="H5" s="17">
        <v>0.0</v>
      </c>
      <c r="I5" s="17">
        <v>0.0</v>
      </c>
      <c r="J5" s="17">
        <v>0.0</v>
      </c>
      <c r="K5" s="17">
        <v>125.0</v>
      </c>
      <c r="L5" s="17">
        <v>250.0</v>
      </c>
      <c r="M5" s="17">
        <v>0.0</v>
      </c>
      <c r="N5" s="17">
        <v>0.0</v>
      </c>
      <c r="O5" s="17">
        <v>0.0</v>
      </c>
      <c r="P5" s="17">
        <v>0.0</v>
      </c>
      <c r="Q5" s="17">
        <v>0.0</v>
      </c>
      <c r="R5" s="17">
        <v>0.0</v>
      </c>
      <c r="S5" s="17">
        <v>0.0</v>
      </c>
      <c r="T5" s="17">
        <v>0.0</v>
      </c>
      <c r="U5" s="17">
        <v>0.0</v>
      </c>
      <c r="V5" s="19">
        <v>0.0</v>
      </c>
      <c r="W5" s="21"/>
      <c r="X5" s="21"/>
      <c r="Y5" s="21"/>
      <c r="Z5" s="21"/>
    </row>
    <row r="6">
      <c r="A6" s="25" t="s">
        <v>49</v>
      </c>
      <c r="B6" s="17">
        <v>0.0</v>
      </c>
      <c r="C6" s="17">
        <v>0.0</v>
      </c>
      <c r="D6" s="17">
        <v>0.0</v>
      </c>
      <c r="E6" s="17">
        <v>0.0</v>
      </c>
      <c r="F6" s="17">
        <v>0.0</v>
      </c>
      <c r="G6" s="17">
        <v>0.0</v>
      </c>
      <c r="H6" s="17">
        <v>0.0</v>
      </c>
      <c r="I6" s="17">
        <v>0.0</v>
      </c>
      <c r="J6" s="17">
        <v>0.0</v>
      </c>
      <c r="K6" s="17">
        <v>0.0</v>
      </c>
      <c r="L6" s="17">
        <v>0.0</v>
      </c>
      <c r="M6" s="17">
        <v>0.0</v>
      </c>
      <c r="N6" s="17">
        <v>0.0</v>
      </c>
      <c r="O6" s="17">
        <v>525.0</v>
      </c>
      <c r="P6" s="17">
        <v>2437.49</v>
      </c>
      <c r="Q6" s="17">
        <v>0.0</v>
      </c>
      <c r="R6" s="17">
        <v>0.0</v>
      </c>
      <c r="S6" s="17">
        <v>0.0</v>
      </c>
      <c r="T6" s="17">
        <v>0.0</v>
      </c>
      <c r="U6" s="17">
        <v>0.0</v>
      </c>
      <c r="V6" s="19">
        <v>0.0</v>
      </c>
      <c r="W6" s="21"/>
      <c r="X6" s="21"/>
      <c r="Y6" s="21"/>
      <c r="Z6" s="21"/>
    </row>
    <row r="7">
      <c r="A7" s="15" t="s">
        <v>44</v>
      </c>
      <c r="B7" s="17">
        <v>470.0</v>
      </c>
      <c r="C7" s="17">
        <v>0.0</v>
      </c>
      <c r="D7" s="17">
        <v>0.0</v>
      </c>
      <c r="E7" s="17">
        <v>0.0</v>
      </c>
      <c r="F7" s="17">
        <v>0.0</v>
      </c>
      <c r="G7" s="17">
        <v>0.0</v>
      </c>
      <c r="H7" s="17">
        <v>0.0</v>
      </c>
      <c r="I7" s="17">
        <v>0.0</v>
      </c>
      <c r="J7" s="17">
        <v>0.0</v>
      </c>
      <c r="K7" s="17">
        <v>0.0</v>
      </c>
      <c r="L7" s="17">
        <v>0.0</v>
      </c>
      <c r="M7" s="17">
        <v>0.0</v>
      </c>
      <c r="N7" s="17">
        <v>0.0</v>
      </c>
      <c r="O7" s="17">
        <v>0.0</v>
      </c>
      <c r="P7" s="17">
        <v>0.0</v>
      </c>
      <c r="Q7" s="17">
        <v>0.0</v>
      </c>
      <c r="R7" s="17">
        <v>0.0</v>
      </c>
      <c r="S7" s="17">
        <v>0.0</v>
      </c>
      <c r="T7" s="17">
        <v>0.0</v>
      </c>
      <c r="U7" s="17">
        <v>0.0</v>
      </c>
      <c r="V7" s="19">
        <v>0.0</v>
      </c>
      <c r="W7" s="21"/>
      <c r="X7" s="21"/>
      <c r="Y7" s="21"/>
      <c r="Z7" s="21"/>
    </row>
    <row r="8">
      <c r="A8" s="15" t="s">
        <v>47</v>
      </c>
      <c r="B8" s="17">
        <v>1547.8</v>
      </c>
      <c r="C8" s="17">
        <v>1328.75</v>
      </c>
      <c r="D8" s="17">
        <v>0.0</v>
      </c>
      <c r="E8" s="17">
        <v>0.0</v>
      </c>
      <c r="F8" s="17">
        <v>0.0</v>
      </c>
      <c r="G8" s="17">
        <v>0.0</v>
      </c>
      <c r="H8" s="17">
        <v>0.0</v>
      </c>
      <c r="I8" s="17">
        <v>0.0</v>
      </c>
      <c r="J8" s="17">
        <v>0.0</v>
      </c>
      <c r="K8" s="17">
        <v>0.0</v>
      </c>
      <c r="L8" s="17">
        <v>0.0</v>
      </c>
      <c r="M8" s="17">
        <v>0.0</v>
      </c>
      <c r="N8" s="17">
        <v>2931.58</v>
      </c>
      <c r="O8" s="17">
        <v>0.0</v>
      </c>
      <c r="P8" s="17">
        <v>0.0</v>
      </c>
      <c r="Q8" s="17">
        <v>0.0</v>
      </c>
      <c r="R8" s="17">
        <v>0.0</v>
      </c>
      <c r="S8" s="17">
        <v>0.0</v>
      </c>
      <c r="T8" s="17">
        <v>0.0</v>
      </c>
      <c r="U8" s="17">
        <v>0.0</v>
      </c>
      <c r="V8" s="19">
        <v>0.0</v>
      </c>
      <c r="W8" s="21"/>
      <c r="X8" s="21"/>
      <c r="Y8" s="21"/>
      <c r="Z8" s="21"/>
    </row>
    <row r="9">
      <c r="A9" s="15" t="s">
        <v>48</v>
      </c>
      <c r="B9" s="17">
        <v>0.0</v>
      </c>
      <c r="C9" s="17">
        <v>2800.0</v>
      </c>
      <c r="D9" s="17">
        <v>0.0</v>
      </c>
      <c r="E9" s="17">
        <v>0.0</v>
      </c>
      <c r="F9" s="17">
        <v>0.0</v>
      </c>
      <c r="G9" s="17">
        <v>0.0</v>
      </c>
      <c r="H9" s="17">
        <v>0.0</v>
      </c>
      <c r="I9" s="17">
        <v>0.0</v>
      </c>
      <c r="J9" s="17">
        <v>0.0</v>
      </c>
      <c r="K9" s="17">
        <v>0.0</v>
      </c>
      <c r="L9" s="17">
        <v>0.0</v>
      </c>
      <c r="M9" s="17">
        <v>0.0</v>
      </c>
      <c r="N9" s="17">
        <v>0.0</v>
      </c>
      <c r="O9" s="17">
        <v>0.0</v>
      </c>
      <c r="P9" s="17">
        <v>0.0</v>
      </c>
      <c r="Q9" s="17">
        <v>0.0</v>
      </c>
      <c r="R9" s="17">
        <v>0.0</v>
      </c>
      <c r="S9" s="17">
        <v>0.0</v>
      </c>
      <c r="T9" s="17">
        <v>0.0</v>
      </c>
      <c r="U9" s="17">
        <v>0.0</v>
      </c>
      <c r="V9" s="19">
        <v>0.0</v>
      </c>
      <c r="W9" s="21"/>
      <c r="X9" s="21"/>
      <c r="Y9" s="21"/>
      <c r="Z9" s="21"/>
    </row>
    <row r="10">
      <c r="A10" s="15" t="s">
        <v>50</v>
      </c>
      <c r="B10" s="19">
        <v>0.0</v>
      </c>
      <c r="C10" s="19">
        <v>0.0</v>
      </c>
      <c r="D10" s="19">
        <v>0.0</v>
      </c>
      <c r="E10" s="19">
        <v>0.0</v>
      </c>
      <c r="F10" s="19">
        <v>0.0</v>
      </c>
      <c r="G10" s="19">
        <v>0.0</v>
      </c>
      <c r="H10" s="19">
        <v>0.0</v>
      </c>
      <c r="I10" s="19">
        <v>0.0</v>
      </c>
      <c r="J10" s="19">
        <v>425.0</v>
      </c>
      <c r="K10" s="19">
        <v>0.0</v>
      </c>
      <c r="L10" s="19">
        <v>0.0</v>
      </c>
      <c r="M10" s="19">
        <v>0.0</v>
      </c>
      <c r="N10" s="19">
        <v>0.0</v>
      </c>
      <c r="O10" s="19">
        <v>0.0</v>
      </c>
      <c r="P10" s="19">
        <v>0.0</v>
      </c>
      <c r="Q10" s="19">
        <v>0.0</v>
      </c>
      <c r="R10" s="19">
        <v>0.0</v>
      </c>
      <c r="S10" s="17">
        <v>0.0</v>
      </c>
      <c r="T10" s="17">
        <v>0.0</v>
      </c>
      <c r="U10" s="19">
        <v>0.0</v>
      </c>
      <c r="V10" s="19">
        <v>0.0</v>
      </c>
      <c r="W10" s="21"/>
      <c r="X10" s="21"/>
      <c r="Y10" s="21"/>
      <c r="Z10" s="21"/>
    </row>
    <row r="11">
      <c r="A11" s="23" t="s">
        <v>51</v>
      </c>
      <c r="B11" s="17">
        <v>0.0</v>
      </c>
      <c r="C11" s="17">
        <v>0.0</v>
      </c>
      <c r="D11" s="17">
        <v>0.0</v>
      </c>
      <c r="E11" s="17">
        <v>0.0</v>
      </c>
      <c r="F11" s="17">
        <v>0.0</v>
      </c>
      <c r="G11" s="17">
        <v>0.0</v>
      </c>
      <c r="H11" s="17">
        <v>0.0</v>
      </c>
      <c r="I11" s="17">
        <v>0.0</v>
      </c>
      <c r="J11" s="17">
        <v>2067.64</v>
      </c>
      <c r="K11" s="17">
        <v>0.0</v>
      </c>
      <c r="L11" s="17">
        <v>0.0</v>
      </c>
      <c r="M11" s="17">
        <v>0.0</v>
      </c>
      <c r="N11" s="17">
        <v>0.0</v>
      </c>
      <c r="O11" s="17">
        <v>0.0</v>
      </c>
      <c r="P11" s="17">
        <v>0.0</v>
      </c>
      <c r="Q11" s="17">
        <v>0.0</v>
      </c>
      <c r="R11" s="17">
        <v>0.0</v>
      </c>
      <c r="S11" s="17">
        <v>0.0</v>
      </c>
      <c r="T11" s="17">
        <v>0.0</v>
      </c>
      <c r="U11" s="17">
        <v>0.0</v>
      </c>
      <c r="V11" s="19">
        <v>0.0</v>
      </c>
      <c r="W11" s="21"/>
      <c r="X11" s="21"/>
      <c r="Y11" s="21"/>
      <c r="Z11" s="21"/>
    </row>
    <row r="12">
      <c r="A12" s="23" t="s">
        <v>52</v>
      </c>
      <c r="B12" s="17">
        <v>828.0</v>
      </c>
      <c r="C12" s="17">
        <v>0.0</v>
      </c>
      <c r="D12" s="17">
        <v>0.0</v>
      </c>
      <c r="E12" s="17">
        <v>0.0</v>
      </c>
      <c r="F12" s="17">
        <v>0.0</v>
      </c>
      <c r="G12" s="17">
        <v>0.0</v>
      </c>
      <c r="H12" s="17">
        <v>0.0</v>
      </c>
      <c r="I12" s="17">
        <v>0.0</v>
      </c>
      <c r="J12" s="17">
        <v>0.0</v>
      </c>
      <c r="K12" s="17">
        <v>0.0</v>
      </c>
      <c r="L12" s="17">
        <v>0.0</v>
      </c>
      <c r="M12" s="17">
        <v>0.0</v>
      </c>
      <c r="N12" s="17">
        <v>0.0</v>
      </c>
      <c r="O12" s="17">
        <v>0.0</v>
      </c>
      <c r="P12" s="17">
        <v>0.0</v>
      </c>
      <c r="Q12" s="17">
        <v>0.0</v>
      </c>
      <c r="R12" s="17">
        <v>0.0</v>
      </c>
      <c r="S12" s="17">
        <v>0.0</v>
      </c>
      <c r="T12" s="17">
        <v>0.0</v>
      </c>
      <c r="U12" s="17">
        <v>0.0</v>
      </c>
      <c r="V12" s="19">
        <v>0.0</v>
      </c>
      <c r="W12" s="21"/>
      <c r="X12" s="21"/>
      <c r="Y12" s="21"/>
      <c r="Z12" s="21"/>
    </row>
    <row r="13">
      <c r="A13" s="23" t="s">
        <v>53</v>
      </c>
      <c r="B13" s="17">
        <v>0.0</v>
      </c>
      <c r="C13" s="17">
        <v>0.0</v>
      </c>
      <c r="D13" s="17">
        <v>0.0</v>
      </c>
      <c r="E13" s="17">
        <v>0.0</v>
      </c>
      <c r="F13" s="17">
        <v>0.0</v>
      </c>
      <c r="G13" s="17">
        <v>0.0</v>
      </c>
      <c r="H13" s="17">
        <v>0.0</v>
      </c>
      <c r="I13" s="17">
        <v>0.0</v>
      </c>
      <c r="J13" s="17">
        <v>0.0</v>
      </c>
      <c r="K13" s="17">
        <v>0.0</v>
      </c>
      <c r="L13" s="17">
        <v>0.0</v>
      </c>
      <c r="M13" s="17">
        <v>0.0</v>
      </c>
      <c r="N13" s="17">
        <v>0.0</v>
      </c>
      <c r="O13" s="17">
        <v>0.0</v>
      </c>
      <c r="P13" s="17">
        <v>703.22</v>
      </c>
      <c r="Q13" s="17">
        <v>0.0</v>
      </c>
      <c r="R13" s="17">
        <v>0.0</v>
      </c>
      <c r="S13" s="17">
        <v>0.0</v>
      </c>
      <c r="T13" s="17">
        <v>0.0</v>
      </c>
      <c r="U13" s="17">
        <v>0.0</v>
      </c>
      <c r="V13" s="19">
        <v>0.0</v>
      </c>
      <c r="W13" s="21"/>
      <c r="X13" s="21"/>
      <c r="Y13" s="21"/>
      <c r="Z13" s="21"/>
    </row>
    <row r="14">
      <c r="A14" s="15" t="s">
        <v>54</v>
      </c>
      <c r="B14" s="17">
        <v>559.0</v>
      </c>
      <c r="C14" s="17">
        <v>0.0</v>
      </c>
      <c r="D14" s="17">
        <v>0.0</v>
      </c>
      <c r="E14" s="17">
        <v>0.0</v>
      </c>
      <c r="F14" s="17">
        <v>0.0</v>
      </c>
      <c r="G14" s="17">
        <v>0.0</v>
      </c>
      <c r="H14" s="17">
        <v>0.0</v>
      </c>
      <c r="I14" s="17">
        <v>0.0</v>
      </c>
      <c r="J14" s="17">
        <v>0.0</v>
      </c>
      <c r="K14" s="17">
        <v>0.0</v>
      </c>
      <c r="L14" s="17">
        <v>0.0</v>
      </c>
      <c r="M14" s="17">
        <v>3125.0</v>
      </c>
      <c r="N14" s="17">
        <v>0.0</v>
      </c>
      <c r="O14" s="17">
        <v>0.0</v>
      </c>
      <c r="P14" s="17">
        <v>0.0</v>
      </c>
      <c r="Q14" s="17">
        <v>0.0</v>
      </c>
      <c r="R14" s="17">
        <v>0.0</v>
      </c>
      <c r="S14" s="17">
        <v>0.0</v>
      </c>
      <c r="T14" s="17">
        <v>0.0</v>
      </c>
      <c r="U14" s="17">
        <v>0.0</v>
      </c>
      <c r="V14" s="19">
        <v>0.0</v>
      </c>
      <c r="W14" s="21"/>
      <c r="X14" s="21"/>
      <c r="Y14" s="21"/>
      <c r="Z14" s="21"/>
    </row>
    <row r="15">
      <c r="A15" s="15" t="s">
        <v>55</v>
      </c>
      <c r="B15" s="17">
        <v>50.0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17"/>
      <c r="Q15" s="17"/>
      <c r="R15" s="17"/>
      <c r="S15" s="17"/>
      <c r="T15" s="17"/>
      <c r="U15" s="21"/>
      <c r="V15" s="19">
        <v>0.0</v>
      </c>
      <c r="W15" s="21"/>
      <c r="X15" s="21"/>
      <c r="Y15" s="21"/>
      <c r="Z15" s="21"/>
    </row>
    <row r="16">
      <c r="A16" s="23" t="s">
        <v>56</v>
      </c>
      <c r="B16" s="17">
        <v>253.0</v>
      </c>
      <c r="C16" s="17">
        <v>0.0</v>
      </c>
      <c r="D16" s="17">
        <v>0.0</v>
      </c>
      <c r="E16" s="17">
        <v>0.0</v>
      </c>
      <c r="F16" s="17">
        <v>0.0</v>
      </c>
      <c r="G16" s="17">
        <v>0.0</v>
      </c>
      <c r="H16" s="17">
        <v>0.0</v>
      </c>
      <c r="I16" s="17">
        <v>0.0</v>
      </c>
      <c r="J16" s="17">
        <v>0.0</v>
      </c>
      <c r="K16" s="17">
        <v>0.0</v>
      </c>
      <c r="L16" s="17">
        <v>0.0</v>
      </c>
      <c r="M16" s="17">
        <v>0.0</v>
      </c>
      <c r="N16" s="17">
        <v>0.0</v>
      </c>
      <c r="O16" s="17">
        <v>0.0</v>
      </c>
      <c r="P16" s="17">
        <v>0.0</v>
      </c>
      <c r="Q16" s="17">
        <v>0.0</v>
      </c>
      <c r="R16" s="17">
        <v>0.0</v>
      </c>
      <c r="S16" s="19">
        <v>0.0</v>
      </c>
      <c r="T16" s="19">
        <v>0.0</v>
      </c>
      <c r="U16" s="17">
        <v>0.0</v>
      </c>
      <c r="V16" s="19">
        <v>0.0</v>
      </c>
      <c r="W16" s="21"/>
      <c r="X16" s="21"/>
      <c r="Y16" s="21"/>
      <c r="Z16" s="21"/>
    </row>
    <row r="17">
      <c r="A17" s="23" t="s">
        <v>57</v>
      </c>
      <c r="B17" s="17">
        <v>0.0</v>
      </c>
      <c r="C17" s="17">
        <v>0.0</v>
      </c>
      <c r="D17" s="17">
        <v>0.0</v>
      </c>
      <c r="E17" s="17">
        <v>0.0</v>
      </c>
      <c r="F17" s="17">
        <v>0.0</v>
      </c>
      <c r="G17" s="17">
        <v>0.0</v>
      </c>
      <c r="H17" s="17">
        <v>0.0</v>
      </c>
      <c r="I17" s="17">
        <v>0.0</v>
      </c>
      <c r="J17" s="17">
        <v>0.0</v>
      </c>
      <c r="K17" s="17">
        <v>0.0</v>
      </c>
      <c r="L17" s="17">
        <v>0.0</v>
      </c>
      <c r="M17" s="17">
        <v>0.0</v>
      </c>
      <c r="N17" s="17">
        <v>0.0</v>
      </c>
      <c r="O17" s="17">
        <v>0.0</v>
      </c>
      <c r="P17" s="17">
        <v>2708.59</v>
      </c>
      <c r="Q17" s="17">
        <v>0.0</v>
      </c>
      <c r="R17" s="17">
        <v>0.0</v>
      </c>
      <c r="S17" s="17">
        <v>0.0</v>
      </c>
      <c r="T17" s="17">
        <v>0.0</v>
      </c>
      <c r="U17" s="17">
        <v>0.0</v>
      </c>
      <c r="V17" s="19">
        <v>0.0</v>
      </c>
      <c r="W17" s="21"/>
      <c r="X17" s="21"/>
      <c r="Y17" s="21"/>
      <c r="Z17" s="21"/>
    </row>
    <row r="18">
      <c r="A18" s="15" t="s">
        <v>58</v>
      </c>
      <c r="B18" s="17">
        <v>0.0</v>
      </c>
      <c r="C18" s="17">
        <v>0.0</v>
      </c>
      <c r="D18" s="17">
        <v>0.0</v>
      </c>
      <c r="E18" s="17">
        <v>0.0</v>
      </c>
      <c r="F18" s="17">
        <v>575.0</v>
      </c>
      <c r="G18" s="17">
        <v>0.0</v>
      </c>
      <c r="H18" s="17">
        <v>0.0</v>
      </c>
      <c r="I18" s="17">
        <v>1000.0</v>
      </c>
      <c r="J18" s="17">
        <v>0.0</v>
      </c>
      <c r="K18" s="17">
        <v>0.0</v>
      </c>
      <c r="L18" s="17">
        <v>0.0</v>
      </c>
      <c r="M18" s="17">
        <v>0.0</v>
      </c>
      <c r="N18" s="17">
        <v>0.0</v>
      </c>
      <c r="O18" s="17">
        <v>0.0</v>
      </c>
      <c r="P18" s="17">
        <v>0.0</v>
      </c>
      <c r="Q18" s="17">
        <v>0.0</v>
      </c>
      <c r="R18" s="17">
        <v>0.0</v>
      </c>
      <c r="S18" s="17">
        <v>0.0</v>
      </c>
      <c r="T18" s="17">
        <v>0.0</v>
      </c>
      <c r="U18" s="17">
        <v>0.0</v>
      </c>
      <c r="V18" s="19">
        <v>0.0</v>
      </c>
      <c r="W18" s="21"/>
      <c r="X18" s="21"/>
      <c r="Y18" s="21"/>
      <c r="Z18" s="21"/>
    </row>
    <row r="19">
      <c r="A19" s="15" t="s">
        <v>59</v>
      </c>
      <c r="B19" s="17">
        <v>731.0</v>
      </c>
      <c r="C19" s="17">
        <v>0.0</v>
      </c>
      <c r="D19" s="17">
        <v>0.0</v>
      </c>
      <c r="E19" s="17">
        <v>0.0</v>
      </c>
      <c r="F19" s="17">
        <v>0.0</v>
      </c>
      <c r="G19" s="17">
        <v>0.0</v>
      </c>
      <c r="H19" s="17">
        <v>0.0</v>
      </c>
      <c r="I19" s="17">
        <v>0.0</v>
      </c>
      <c r="J19" s="17">
        <v>0.0</v>
      </c>
      <c r="K19" s="17">
        <v>0.0</v>
      </c>
      <c r="L19" s="17">
        <v>0.0</v>
      </c>
      <c r="M19" s="17">
        <v>0.0</v>
      </c>
      <c r="N19" s="17">
        <v>0.0</v>
      </c>
      <c r="O19" s="17">
        <v>0.0</v>
      </c>
      <c r="P19" s="17">
        <v>0.0</v>
      </c>
      <c r="Q19" s="17">
        <v>0.0</v>
      </c>
      <c r="R19" s="17">
        <v>0.0</v>
      </c>
      <c r="S19" s="17">
        <v>0.0</v>
      </c>
      <c r="T19" s="17">
        <v>0.0</v>
      </c>
      <c r="U19" s="17">
        <v>0.0</v>
      </c>
      <c r="V19" s="19">
        <v>0.0</v>
      </c>
      <c r="W19" s="21"/>
      <c r="X19" s="21"/>
      <c r="Y19" s="21"/>
      <c r="Z19" s="21"/>
    </row>
    <row r="20">
      <c r="A20" s="15" t="s">
        <v>60</v>
      </c>
      <c r="B20" s="17">
        <v>150.0</v>
      </c>
      <c r="C20" s="17">
        <v>0.0</v>
      </c>
      <c r="D20" s="17">
        <v>0.0</v>
      </c>
      <c r="E20" s="17">
        <v>0.0</v>
      </c>
      <c r="F20" s="17">
        <v>0.0</v>
      </c>
      <c r="G20" s="17">
        <v>0.0</v>
      </c>
      <c r="H20" s="17">
        <v>0.0</v>
      </c>
      <c r="I20" s="17">
        <v>0.0</v>
      </c>
      <c r="J20" s="17">
        <v>0.0</v>
      </c>
      <c r="K20" s="17">
        <v>0.0</v>
      </c>
      <c r="L20" s="17">
        <v>0.0</v>
      </c>
      <c r="M20" s="17">
        <v>0.0</v>
      </c>
      <c r="N20" s="17">
        <v>0.0</v>
      </c>
      <c r="O20" s="17">
        <v>0.0</v>
      </c>
      <c r="P20" s="17">
        <v>0.0</v>
      </c>
      <c r="Q20" s="17">
        <v>4764.5</v>
      </c>
      <c r="R20" s="17">
        <v>0.0</v>
      </c>
      <c r="S20" s="17">
        <v>0.0</v>
      </c>
      <c r="T20" s="17">
        <v>0.0</v>
      </c>
      <c r="U20" s="17">
        <v>0.0</v>
      </c>
      <c r="V20" s="19">
        <v>0.0</v>
      </c>
      <c r="W20" s="21"/>
      <c r="X20" s="21"/>
      <c r="Y20" s="21"/>
      <c r="Z20" s="21"/>
    </row>
    <row r="21">
      <c r="A21" s="15" t="s">
        <v>61</v>
      </c>
      <c r="B21" s="17">
        <v>1727.0</v>
      </c>
      <c r="C21" s="17">
        <v>0.0</v>
      </c>
      <c r="D21" s="17">
        <v>0.0</v>
      </c>
      <c r="E21" s="17">
        <v>0.0</v>
      </c>
      <c r="F21" s="17">
        <v>0.0</v>
      </c>
      <c r="G21" s="17">
        <v>0.0</v>
      </c>
      <c r="H21" s="17">
        <v>0.0</v>
      </c>
      <c r="I21" s="17">
        <v>0.0</v>
      </c>
      <c r="J21" s="17">
        <v>0.0</v>
      </c>
      <c r="K21" s="17">
        <v>0.0</v>
      </c>
      <c r="L21" s="17">
        <v>0.0</v>
      </c>
      <c r="M21" s="17">
        <v>0.0</v>
      </c>
      <c r="N21" s="19">
        <v>0.0</v>
      </c>
      <c r="O21" s="19">
        <v>0.0</v>
      </c>
      <c r="P21" s="17">
        <v>0.0</v>
      </c>
      <c r="Q21" s="17">
        <v>0.0</v>
      </c>
      <c r="R21" s="17">
        <v>0.0</v>
      </c>
      <c r="S21" s="17">
        <v>0.0</v>
      </c>
      <c r="T21" s="17">
        <v>0.0</v>
      </c>
      <c r="U21" s="17">
        <v>0.0</v>
      </c>
      <c r="V21" s="19">
        <v>0.0</v>
      </c>
      <c r="W21" s="21"/>
      <c r="X21" s="21"/>
      <c r="Y21" s="21"/>
      <c r="Z21" s="21"/>
    </row>
    <row r="22">
      <c r="A22" s="15" t="s">
        <v>62</v>
      </c>
      <c r="B22" s="17">
        <v>428.49</v>
      </c>
      <c r="C22" s="17">
        <v>0.0</v>
      </c>
      <c r="D22" s="17">
        <v>0.0</v>
      </c>
      <c r="E22" s="17">
        <v>0.0</v>
      </c>
      <c r="F22" s="17">
        <v>0.0</v>
      </c>
      <c r="G22" s="17">
        <v>0.0</v>
      </c>
      <c r="H22" s="17">
        <v>0.0</v>
      </c>
      <c r="I22" s="17">
        <v>0.0</v>
      </c>
      <c r="J22" s="17">
        <v>0.0</v>
      </c>
      <c r="K22" s="17">
        <v>0.0</v>
      </c>
      <c r="L22" s="17">
        <v>0.0</v>
      </c>
      <c r="M22" s="17">
        <v>0.0</v>
      </c>
      <c r="N22" s="19">
        <v>0.0</v>
      </c>
      <c r="O22" s="19">
        <v>0.0</v>
      </c>
      <c r="P22" s="17">
        <v>0.0</v>
      </c>
      <c r="Q22" s="17">
        <v>0.0</v>
      </c>
      <c r="R22" s="17">
        <v>0.0</v>
      </c>
      <c r="S22" s="17">
        <v>0.0</v>
      </c>
      <c r="T22" s="17">
        <v>0.0</v>
      </c>
      <c r="U22" s="17">
        <v>0.0</v>
      </c>
      <c r="V22" s="19">
        <v>0.0</v>
      </c>
      <c r="W22" s="21"/>
      <c r="X22" s="21"/>
      <c r="Y22" s="21"/>
      <c r="Z22" s="21"/>
    </row>
    <row r="23">
      <c r="A23" s="23" t="s">
        <v>63</v>
      </c>
      <c r="B23" s="17">
        <v>0.0</v>
      </c>
      <c r="C23" s="17">
        <v>0.0</v>
      </c>
      <c r="D23" s="17">
        <v>0.0</v>
      </c>
      <c r="E23" s="17">
        <v>0.0</v>
      </c>
      <c r="F23" s="17">
        <v>0.0</v>
      </c>
      <c r="G23" s="17">
        <v>0.0</v>
      </c>
      <c r="H23" s="17">
        <v>0.0</v>
      </c>
      <c r="I23" s="17">
        <v>0.0</v>
      </c>
      <c r="J23" s="17">
        <v>0.0</v>
      </c>
      <c r="K23" s="17">
        <v>0.0</v>
      </c>
      <c r="L23" s="17">
        <v>0.0</v>
      </c>
      <c r="M23" s="17">
        <v>0.0</v>
      </c>
      <c r="N23" s="17">
        <v>175.0</v>
      </c>
      <c r="O23" s="17">
        <v>0.0</v>
      </c>
      <c r="P23" s="17">
        <v>840.0</v>
      </c>
      <c r="Q23" s="17">
        <v>0.0</v>
      </c>
      <c r="R23" s="17">
        <v>0.0</v>
      </c>
      <c r="S23" s="17">
        <v>0.0</v>
      </c>
      <c r="T23" s="17">
        <v>0.0</v>
      </c>
      <c r="U23" s="17">
        <v>0.0</v>
      </c>
      <c r="V23" s="19">
        <v>0.0</v>
      </c>
      <c r="W23" s="21"/>
      <c r="X23" s="21"/>
      <c r="Y23" s="21"/>
      <c r="Z23" s="21"/>
    </row>
    <row r="24">
      <c r="A24" s="23" t="s">
        <v>64</v>
      </c>
      <c r="B24" s="17">
        <v>0.0</v>
      </c>
      <c r="C24" s="17">
        <v>0.0</v>
      </c>
      <c r="D24" s="17">
        <v>0.0</v>
      </c>
      <c r="E24" s="17">
        <v>0.0</v>
      </c>
      <c r="F24" s="17">
        <v>0.0</v>
      </c>
      <c r="G24" s="17">
        <v>0.0</v>
      </c>
      <c r="H24" s="17">
        <v>0.0</v>
      </c>
      <c r="I24" s="17">
        <v>0.0</v>
      </c>
      <c r="J24" s="17">
        <v>1024.0</v>
      </c>
      <c r="K24" s="17">
        <v>0.0</v>
      </c>
      <c r="L24" s="17">
        <v>0.0</v>
      </c>
      <c r="M24" s="17">
        <v>0.0</v>
      </c>
      <c r="N24" s="17">
        <v>0.0</v>
      </c>
      <c r="O24" s="17">
        <v>0.0</v>
      </c>
      <c r="P24" s="17">
        <v>0.0</v>
      </c>
      <c r="Q24" s="17">
        <v>0.0</v>
      </c>
      <c r="R24" s="17">
        <v>0.0</v>
      </c>
      <c r="S24" s="17">
        <v>0.0</v>
      </c>
      <c r="T24" s="17">
        <v>0.0</v>
      </c>
      <c r="U24" s="17">
        <v>0.0</v>
      </c>
      <c r="V24" s="19">
        <v>0.0</v>
      </c>
      <c r="W24" s="21"/>
      <c r="X24" s="21"/>
      <c r="Y24" s="21"/>
      <c r="Z24" s="21"/>
    </row>
    <row r="25">
      <c r="A25" s="15" t="s">
        <v>65</v>
      </c>
      <c r="B25" s="17">
        <v>388.0</v>
      </c>
      <c r="C25" s="17">
        <v>0.0</v>
      </c>
      <c r="D25" s="17">
        <v>0.0</v>
      </c>
      <c r="E25" s="17">
        <v>0.0</v>
      </c>
      <c r="F25" s="17">
        <v>0.0</v>
      </c>
      <c r="G25" s="17">
        <v>0.0</v>
      </c>
      <c r="H25" s="17">
        <v>0.0</v>
      </c>
      <c r="I25" s="17">
        <v>0.0</v>
      </c>
      <c r="J25" s="17">
        <v>0.0</v>
      </c>
      <c r="K25" s="17">
        <v>0.0</v>
      </c>
      <c r="L25" s="17">
        <v>0.0</v>
      </c>
      <c r="M25" s="17">
        <v>0.0</v>
      </c>
      <c r="N25" s="19">
        <v>0.0</v>
      </c>
      <c r="O25" s="19">
        <v>0.0</v>
      </c>
      <c r="P25" s="17">
        <v>0.0</v>
      </c>
      <c r="Q25" s="17">
        <v>0.0</v>
      </c>
      <c r="R25" s="17">
        <v>0.0</v>
      </c>
      <c r="S25" s="17">
        <v>0.0</v>
      </c>
      <c r="T25" s="17">
        <v>0.0</v>
      </c>
      <c r="U25" s="17">
        <v>0.0</v>
      </c>
      <c r="V25" s="19">
        <v>0.0</v>
      </c>
      <c r="W25" s="21"/>
      <c r="X25" s="21"/>
      <c r="Y25" s="21"/>
      <c r="Z25" s="21"/>
    </row>
    <row r="26">
      <c r="A26" s="15" t="s">
        <v>66</v>
      </c>
      <c r="B26" s="17">
        <v>432.0</v>
      </c>
      <c r="C26" s="17">
        <v>0.0</v>
      </c>
      <c r="D26" s="17">
        <v>0.0</v>
      </c>
      <c r="E26" s="17">
        <v>0.0</v>
      </c>
      <c r="F26" s="17">
        <v>0.0</v>
      </c>
      <c r="G26" s="17">
        <v>0.0</v>
      </c>
      <c r="H26" s="17">
        <v>0.0</v>
      </c>
      <c r="I26" s="17">
        <v>0.0</v>
      </c>
      <c r="J26" s="17">
        <v>0.0</v>
      </c>
      <c r="K26" s="17">
        <v>0.0</v>
      </c>
      <c r="L26" s="17">
        <v>0.0</v>
      </c>
      <c r="M26" s="17">
        <v>0.0</v>
      </c>
      <c r="N26" s="17">
        <v>0.0</v>
      </c>
      <c r="O26" s="17">
        <v>0.0</v>
      </c>
      <c r="P26" s="17">
        <v>0.0</v>
      </c>
      <c r="Q26" s="17">
        <v>0.0</v>
      </c>
      <c r="R26" s="17">
        <v>0.0</v>
      </c>
      <c r="S26" s="17">
        <v>0.0</v>
      </c>
      <c r="T26" s="17">
        <v>0.0</v>
      </c>
      <c r="U26" s="17">
        <v>0.0</v>
      </c>
      <c r="V26" s="19">
        <v>0.0</v>
      </c>
      <c r="W26" s="21"/>
      <c r="X26" s="21"/>
      <c r="Y26" s="21"/>
      <c r="Z26" s="21"/>
    </row>
    <row r="27">
      <c r="A27" s="15" t="s">
        <v>67</v>
      </c>
      <c r="B27" s="19">
        <v>480.0</v>
      </c>
      <c r="C27" s="19">
        <v>0.0</v>
      </c>
      <c r="D27" s="19">
        <v>0.0</v>
      </c>
      <c r="E27" s="19">
        <v>0.0</v>
      </c>
      <c r="F27" s="19">
        <v>0.0</v>
      </c>
      <c r="G27" s="19">
        <v>0.0</v>
      </c>
      <c r="H27" s="19">
        <v>0.0</v>
      </c>
      <c r="I27" s="19">
        <v>0.0</v>
      </c>
      <c r="J27" s="19">
        <v>0.0</v>
      </c>
      <c r="K27" s="19">
        <v>0.0</v>
      </c>
      <c r="L27" s="19">
        <v>0.0</v>
      </c>
      <c r="M27" s="19">
        <v>0.0</v>
      </c>
      <c r="N27" s="19">
        <v>0.0</v>
      </c>
      <c r="O27" s="19">
        <v>0.0</v>
      </c>
      <c r="P27" s="19">
        <v>0.0</v>
      </c>
      <c r="Q27" s="19">
        <v>0.0</v>
      </c>
      <c r="R27" s="19">
        <v>0.0</v>
      </c>
      <c r="S27" s="19">
        <v>0.0</v>
      </c>
      <c r="T27" s="19">
        <v>0.0</v>
      </c>
      <c r="U27" s="19">
        <v>0.0</v>
      </c>
      <c r="V27" s="19">
        <v>0.0</v>
      </c>
      <c r="W27" s="21"/>
      <c r="X27" s="21"/>
      <c r="Y27" s="21"/>
      <c r="Z27" s="21"/>
    </row>
    <row r="28">
      <c r="A28" s="23" t="s">
        <v>68</v>
      </c>
      <c r="B28" s="17">
        <v>1285.34</v>
      </c>
      <c r="C28" s="17">
        <v>0.0</v>
      </c>
      <c r="D28" s="17">
        <v>0.0</v>
      </c>
      <c r="E28" s="17">
        <v>0.0</v>
      </c>
      <c r="F28" s="17">
        <v>0.0</v>
      </c>
      <c r="G28" s="17">
        <v>0.0</v>
      </c>
      <c r="H28" s="17">
        <v>0.0</v>
      </c>
      <c r="I28" s="17">
        <v>0.0</v>
      </c>
      <c r="J28" s="17">
        <v>0.0</v>
      </c>
      <c r="K28" s="17">
        <v>0.0</v>
      </c>
      <c r="L28" s="17">
        <v>0.0</v>
      </c>
      <c r="M28" s="17">
        <v>0.0</v>
      </c>
      <c r="N28" s="17">
        <v>0.0</v>
      </c>
      <c r="O28" s="17">
        <v>0.0</v>
      </c>
      <c r="P28" s="17">
        <v>0.0</v>
      </c>
      <c r="Q28" s="17">
        <v>0.0</v>
      </c>
      <c r="R28" s="17">
        <v>0.0</v>
      </c>
      <c r="S28" s="17">
        <v>0.0</v>
      </c>
      <c r="T28" s="17">
        <v>0.0</v>
      </c>
      <c r="U28" s="17">
        <v>0.0</v>
      </c>
      <c r="V28" s="19">
        <v>0.0</v>
      </c>
      <c r="W28" s="21"/>
      <c r="X28" s="21"/>
      <c r="Y28" s="21"/>
      <c r="Z28" s="21"/>
    </row>
    <row r="29">
      <c r="A29" s="23" t="s">
        <v>69</v>
      </c>
      <c r="B29" s="17">
        <v>0.0</v>
      </c>
      <c r="C29" s="17">
        <v>100.0</v>
      </c>
      <c r="D29" s="17">
        <v>0.0</v>
      </c>
      <c r="E29" s="17">
        <v>0.0</v>
      </c>
      <c r="F29" s="17">
        <v>0.0</v>
      </c>
      <c r="G29" s="17">
        <v>0.0</v>
      </c>
      <c r="H29" s="17">
        <v>0.0</v>
      </c>
      <c r="I29" s="17">
        <v>0.0</v>
      </c>
      <c r="J29" s="17">
        <v>922.0</v>
      </c>
      <c r="K29" s="17">
        <v>0.0</v>
      </c>
      <c r="L29" s="17">
        <v>0.0</v>
      </c>
      <c r="M29" s="17">
        <v>0.0</v>
      </c>
      <c r="N29" s="17">
        <v>0.0</v>
      </c>
      <c r="O29" s="17">
        <v>0.0</v>
      </c>
      <c r="P29" s="17">
        <v>0.0</v>
      </c>
      <c r="Q29" s="17">
        <v>0.0</v>
      </c>
      <c r="R29" s="17">
        <v>0.0</v>
      </c>
      <c r="S29" s="17">
        <v>0.0</v>
      </c>
      <c r="T29" s="17">
        <v>0.0</v>
      </c>
      <c r="U29" s="17">
        <v>0.0</v>
      </c>
      <c r="V29" s="19">
        <v>0.0</v>
      </c>
      <c r="W29" s="21"/>
      <c r="X29" s="21"/>
      <c r="Y29" s="21"/>
      <c r="Z29" s="21"/>
    </row>
    <row r="30">
      <c r="A30" s="15" t="s">
        <v>70</v>
      </c>
      <c r="B30" s="17">
        <v>452.0</v>
      </c>
      <c r="C30" s="27">
        <v>0.0</v>
      </c>
      <c r="D30" s="28">
        <v>0.0</v>
      </c>
      <c r="E30" s="29">
        <v>0.0</v>
      </c>
      <c r="F30" s="17">
        <v>0.0</v>
      </c>
      <c r="G30" s="17">
        <v>0.0</v>
      </c>
      <c r="H30" s="17">
        <v>0.0</v>
      </c>
      <c r="I30" s="17">
        <v>0.0</v>
      </c>
      <c r="J30" s="17">
        <v>0.0</v>
      </c>
      <c r="K30" s="17">
        <v>0.0</v>
      </c>
      <c r="L30" s="17">
        <v>0.0</v>
      </c>
      <c r="M30" s="17">
        <v>0.0</v>
      </c>
      <c r="N30" s="17">
        <v>0.0</v>
      </c>
      <c r="O30" s="17">
        <v>0.0</v>
      </c>
      <c r="P30" s="17">
        <v>0.0</v>
      </c>
      <c r="Q30" s="17">
        <v>0.0</v>
      </c>
      <c r="R30" s="17">
        <v>0.0</v>
      </c>
      <c r="S30" s="17">
        <v>0.0</v>
      </c>
      <c r="T30" s="17">
        <v>0.0</v>
      </c>
      <c r="U30" s="17">
        <v>0.0</v>
      </c>
      <c r="V30" s="19">
        <v>0.0</v>
      </c>
      <c r="W30" s="21"/>
      <c r="X30" s="21"/>
      <c r="Y30" s="21"/>
      <c r="Z30" s="21"/>
    </row>
    <row r="31">
      <c r="A31" s="23" t="s">
        <v>72</v>
      </c>
      <c r="B31" s="17">
        <v>0.0</v>
      </c>
      <c r="C31" s="19">
        <v>0.0</v>
      </c>
      <c r="D31" s="17">
        <v>0.0</v>
      </c>
      <c r="E31" s="17">
        <v>0.0</v>
      </c>
      <c r="F31" s="17">
        <v>0.0</v>
      </c>
      <c r="G31" s="17">
        <v>0.0</v>
      </c>
      <c r="H31" s="17">
        <v>0.0</v>
      </c>
      <c r="I31" s="17">
        <v>0.0</v>
      </c>
      <c r="J31" s="17">
        <v>0.0</v>
      </c>
      <c r="K31" s="17">
        <v>0.0</v>
      </c>
      <c r="L31" s="17">
        <v>0.0</v>
      </c>
      <c r="M31" s="17">
        <v>0.0</v>
      </c>
      <c r="N31" s="17">
        <v>0.0</v>
      </c>
      <c r="O31" s="17">
        <v>0.0</v>
      </c>
      <c r="P31" s="17">
        <v>975.0</v>
      </c>
      <c r="Q31" s="17">
        <v>0.0</v>
      </c>
      <c r="R31" s="17">
        <v>0.0</v>
      </c>
      <c r="S31" s="17">
        <v>0.0</v>
      </c>
      <c r="T31" s="17">
        <v>0.0</v>
      </c>
      <c r="U31" s="17">
        <v>0.0</v>
      </c>
      <c r="V31" s="19">
        <v>0.0</v>
      </c>
      <c r="W31" s="21"/>
      <c r="X31" s="21"/>
      <c r="Y31" s="21"/>
      <c r="Z31" s="21"/>
    </row>
    <row r="32">
      <c r="A32" s="23" t="s">
        <v>73</v>
      </c>
      <c r="B32" s="17">
        <v>324.0</v>
      </c>
      <c r="C32" s="17">
        <v>0.0</v>
      </c>
      <c r="D32" s="17">
        <v>0.0</v>
      </c>
      <c r="E32" s="17">
        <v>0.0</v>
      </c>
      <c r="F32" s="17">
        <v>0.0</v>
      </c>
      <c r="G32" s="17">
        <v>0.0</v>
      </c>
      <c r="H32" s="17">
        <v>0.0</v>
      </c>
      <c r="I32" s="17">
        <v>0.0</v>
      </c>
      <c r="J32" s="17">
        <v>0.0</v>
      </c>
      <c r="K32" s="17">
        <v>0.0</v>
      </c>
      <c r="L32" s="17">
        <v>0.0</v>
      </c>
      <c r="M32" s="17">
        <v>0.0</v>
      </c>
      <c r="N32" s="17">
        <v>0.0</v>
      </c>
      <c r="O32" s="17">
        <v>0.0</v>
      </c>
      <c r="P32" s="17">
        <v>0.0</v>
      </c>
      <c r="Q32" s="17">
        <v>0.0</v>
      </c>
      <c r="R32" s="17">
        <v>0.0</v>
      </c>
      <c r="S32" s="17">
        <v>0.0</v>
      </c>
      <c r="T32" s="17">
        <v>0.0</v>
      </c>
      <c r="U32" s="17">
        <v>0.0</v>
      </c>
      <c r="V32" s="19">
        <v>0.0</v>
      </c>
      <c r="W32" s="21"/>
      <c r="X32" s="21"/>
      <c r="Y32" s="21"/>
      <c r="Z32" s="21"/>
    </row>
    <row r="33">
      <c r="A33" s="15" t="s">
        <v>74</v>
      </c>
      <c r="B33" s="17">
        <v>620.0</v>
      </c>
      <c r="C33" s="17">
        <v>0.0</v>
      </c>
      <c r="D33" s="17">
        <v>0.0</v>
      </c>
      <c r="E33" s="17">
        <v>0.0</v>
      </c>
      <c r="F33" s="17">
        <v>0.0</v>
      </c>
      <c r="G33" s="17">
        <v>0.0</v>
      </c>
      <c r="H33" s="17">
        <v>0.0</v>
      </c>
      <c r="I33" s="17">
        <v>0.0</v>
      </c>
      <c r="J33" s="17">
        <v>0.0</v>
      </c>
      <c r="K33" s="17">
        <v>0.0</v>
      </c>
      <c r="L33" s="17">
        <v>0.0</v>
      </c>
      <c r="M33" s="17">
        <v>0.0</v>
      </c>
      <c r="N33" s="17">
        <v>0.0</v>
      </c>
      <c r="O33" s="17">
        <v>0.0</v>
      </c>
      <c r="P33" s="17">
        <v>0.0</v>
      </c>
      <c r="Q33" s="17">
        <v>0.0</v>
      </c>
      <c r="R33" s="17">
        <v>0.0</v>
      </c>
      <c r="S33" s="17">
        <v>0.0</v>
      </c>
      <c r="T33" s="17">
        <v>0.0</v>
      </c>
      <c r="U33" s="17">
        <v>0.0</v>
      </c>
      <c r="V33" s="19">
        <v>0.0</v>
      </c>
      <c r="W33" s="21"/>
      <c r="X33" s="21"/>
      <c r="Y33" s="21"/>
      <c r="Z33" s="21"/>
    </row>
    <row r="34">
      <c r="A34" s="15" t="s">
        <v>75</v>
      </c>
      <c r="B34" s="17">
        <v>448.0</v>
      </c>
      <c r="C34" s="17">
        <v>0.0</v>
      </c>
      <c r="D34" s="17">
        <v>0.0</v>
      </c>
      <c r="E34" s="17">
        <v>0.0</v>
      </c>
      <c r="F34" s="17">
        <v>0.0</v>
      </c>
      <c r="G34" s="17">
        <v>0.0</v>
      </c>
      <c r="H34" s="17">
        <v>0.0</v>
      </c>
      <c r="I34" s="17">
        <v>0.0</v>
      </c>
      <c r="J34" s="17">
        <v>0.0</v>
      </c>
      <c r="K34" s="17">
        <v>0.0</v>
      </c>
      <c r="L34" s="17">
        <v>0.0</v>
      </c>
      <c r="M34" s="17">
        <v>0.0</v>
      </c>
      <c r="N34" s="17">
        <v>0.0</v>
      </c>
      <c r="O34" s="17">
        <v>0.0</v>
      </c>
      <c r="P34" s="17">
        <v>0.0</v>
      </c>
      <c r="Q34" s="17">
        <v>0.0</v>
      </c>
      <c r="R34" s="17">
        <v>0.0</v>
      </c>
      <c r="S34" s="17">
        <v>0.0</v>
      </c>
      <c r="T34" s="17">
        <v>0.0</v>
      </c>
      <c r="U34" s="17">
        <v>0.0</v>
      </c>
      <c r="V34" s="19">
        <v>0.0</v>
      </c>
      <c r="W34" s="21"/>
      <c r="X34" s="21"/>
      <c r="Y34" s="21"/>
      <c r="Z34" s="21"/>
    </row>
    <row r="35">
      <c r="A35" s="23" t="s">
        <v>76</v>
      </c>
      <c r="B35" s="19">
        <v>0.0</v>
      </c>
      <c r="C35" s="19">
        <v>0.0</v>
      </c>
      <c r="D35" s="19">
        <v>0.0</v>
      </c>
      <c r="E35" s="19">
        <v>0.0</v>
      </c>
      <c r="F35" s="19">
        <v>0.0</v>
      </c>
      <c r="G35" s="19">
        <v>0.0</v>
      </c>
      <c r="H35" s="19">
        <v>0.0</v>
      </c>
      <c r="I35" s="19">
        <v>0.0</v>
      </c>
      <c r="J35" s="19">
        <v>0.0</v>
      </c>
      <c r="K35" s="19">
        <v>0.0</v>
      </c>
      <c r="L35" s="19">
        <v>0.0</v>
      </c>
      <c r="M35" s="19">
        <v>0.0</v>
      </c>
      <c r="N35" s="19">
        <v>0.0</v>
      </c>
      <c r="O35" s="19">
        <v>0.0</v>
      </c>
      <c r="P35" s="19">
        <v>0.0</v>
      </c>
      <c r="Q35" s="19">
        <v>0.0</v>
      </c>
      <c r="R35" s="19">
        <v>0.0</v>
      </c>
      <c r="S35" s="19">
        <v>0.0</v>
      </c>
      <c r="T35" s="19">
        <v>0.0</v>
      </c>
      <c r="U35" s="19">
        <v>0.0</v>
      </c>
      <c r="V35" s="19">
        <v>0.0</v>
      </c>
      <c r="W35" s="21"/>
      <c r="X35" s="21"/>
      <c r="Y35" s="21"/>
      <c r="Z35" s="21"/>
    </row>
    <row r="36">
      <c r="A36" s="15" t="s">
        <v>77</v>
      </c>
      <c r="B36" s="19">
        <v>0.0</v>
      </c>
      <c r="C36" s="19">
        <v>0.0</v>
      </c>
      <c r="D36" s="19">
        <v>0.0</v>
      </c>
      <c r="E36" s="19">
        <v>0.0</v>
      </c>
      <c r="F36" s="19">
        <v>0.0</v>
      </c>
      <c r="G36" s="19">
        <v>0.0</v>
      </c>
      <c r="H36" s="19">
        <v>0.0</v>
      </c>
      <c r="I36" s="19">
        <v>0.0</v>
      </c>
      <c r="J36" s="19">
        <v>0.0</v>
      </c>
      <c r="K36" s="19">
        <v>0.0</v>
      </c>
      <c r="L36" s="19">
        <v>0.0</v>
      </c>
      <c r="M36" s="19">
        <v>0.0</v>
      </c>
      <c r="N36" s="19">
        <v>0.0</v>
      </c>
      <c r="O36" s="19">
        <v>0.0</v>
      </c>
      <c r="P36" s="17">
        <v>0.0</v>
      </c>
      <c r="Q36" s="17">
        <v>0.0</v>
      </c>
      <c r="R36" s="17">
        <v>0.0</v>
      </c>
      <c r="S36" s="17">
        <v>0.0</v>
      </c>
      <c r="T36" s="17">
        <v>0.0</v>
      </c>
      <c r="U36" s="17">
        <v>0.0</v>
      </c>
      <c r="V36" s="19">
        <v>0.0</v>
      </c>
      <c r="W36" s="21"/>
      <c r="X36" s="21"/>
      <c r="Y36" s="21"/>
      <c r="Z36" s="21"/>
    </row>
    <row r="37">
      <c r="A37" s="15" t="s">
        <v>78</v>
      </c>
      <c r="B37" s="17">
        <v>791.0</v>
      </c>
      <c r="C37" s="17">
        <v>0.0</v>
      </c>
      <c r="D37" s="17">
        <v>0.0</v>
      </c>
      <c r="E37" s="17">
        <v>0.0</v>
      </c>
      <c r="F37" s="17">
        <v>0.0</v>
      </c>
      <c r="G37" s="17">
        <v>0.0</v>
      </c>
      <c r="H37" s="17">
        <v>0.0</v>
      </c>
      <c r="I37" s="17">
        <v>0.0</v>
      </c>
      <c r="J37" s="17">
        <v>0.0</v>
      </c>
      <c r="K37" s="17">
        <v>0.0</v>
      </c>
      <c r="L37" s="17">
        <v>0.0</v>
      </c>
      <c r="M37" s="17">
        <v>0.0</v>
      </c>
      <c r="N37" s="17">
        <v>0.0</v>
      </c>
      <c r="O37" s="17">
        <v>0.0</v>
      </c>
      <c r="P37" s="17">
        <v>0.0</v>
      </c>
      <c r="Q37" s="17">
        <v>0.0</v>
      </c>
      <c r="R37" s="17">
        <v>0.0</v>
      </c>
      <c r="S37" s="17">
        <v>0.0</v>
      </c>
      <c r="T37" s="17">
        <v>0.0</v>
      </c>
      <c r="U37" s="17">
        <v>0.0</v>
      </c>
      <c r="V37" s="19">
        <v>0.0</v>
      </c>
      <c r="W37" s="21"/>
      <c r="X37" s="21"/>
      <c r="Y37" s="21"/>
      <c r="Z37" s="21"/>
    </row>
    <row r="38">
      <c r="A38" s="15" t="s">
        <v>78</v>
      </c>
      <c r="B38" s="17">
        <v>791.0</v>
      </c>
      <c r="C38" s="17">
        <v>0.0</v>
      </c>
      <c r="D38" s="17">
        <v>0.0</v>
      </c>
      <c r="E38" s="17">
        <v>0.0</v>
      </c>
      <c r="F38" s="17">
        <v>0.0</v>
      </c>
      <c r="G38" s="17">
        <v>0.0</v>
      </c>
      <c r="H38" s="17">
        <v>0.0</v>
      </c>
      <c r="I38" s="17">
        <v>0.0</v>
      </c>
      <c r="J38" s="17">
        <v>0.0</v>
      </c>
      <c r="K38" s="17">
        <v>0.0</v>
      </c>
      <c r="L38" s="17">
        <v>0.0</v>
      </c>
      <c r="M38" s="17">
        <v>0.0</v>
      </c>
      <c r="N38" s="19">
        <v>0.0</v>
      </c>
      <c r="O38" s="19">
        <v>0.0</v>
      </c>
      <c r="P38" s="17">
        <v>0.0</v>
      </c>
      <c r="Q38" s="17">
        <v>0.0</v>
      </c>
      <c r="R38" s="17">
        <v>0.0</v>
      </c>
      <c r="S38" s="17">
        <v>0.0</v>
      </c>
      <c r="T38" s="17">
        <v>0.0</v>
      </c>
      <c r="U38" s="17">
        <v>0.0</v>
      </c>
      <c r="V38" s="19">
        <v>0.0</v>
      </c>
      <c r="W38" s="21"/>
      <c r="X38" s="21"/>
      <c r="Y38" s="21"/>
      <c r="Z38" s="21"/>
    </row>
    <row r="39">
      <c r="A39" s="23" t="s">
        <v>79</v>
      </c>
      <c r="B39" s="19">
        <v>0.0</v>
      </c>
      <c r="C39" s="19">
        <v>0.0</v>
      </c>
      <c r="D39" s="19">
        <v>0.0</v>
      </c>
      <c r="E39" s="19">
        <v>0.0</v>
      </c>
      <c r="F39" s="19">
        <v>0.0</v>
      </c>
      <c r="G39" s="19">
        <v>0.0</v>
      </c>
      <c r="H39" s="19">
        <v>0.0</v>
      </c>
      <c r="I39" s="19">
        <v>0.0</v>
      </c>
      <c r="J39" s="19">
        <v>0.0</v>
      </c>
      <c r="K39" s="19">
        <v>0.0</v>
      </c>
      <c r="L39" s="19">
        <v>0.0</v>
      </c>
      <c r="M39" s="19">
        <v>0.0</v>
      </c>
      <c r="N39" s="19">
        <v>0.0</v>
      </c>
      <c r="O39" s="19">
        <v>0.0</v>
      </c>
      <c r="P39" s="19">
        <v>0.0</v>
      </c>
      <c r="Q39" s="19">
        <v>0.0</v>
      </c>
      <c r="R39" s="19">
        <v>0.0</v>
      </c>
      <c r="S39" s="19">
        <v>0.0</v>
      </c>
      <c r="T39" s="19">
        <v>0.0</v>
      </c>
      <c r="U39" s="19">
        <v>0.0</v>
      </c>
      <c r="V39" s="19">
        <v>0.0</v>
      </c>
      <c r="W39" s="21"/>
      <c r="X39" s="21"/>
      <c r="Y39" s="21"/>
      <c r="Z39" s="21"/>
    </row>
    <row r="40">
      <c r="A40" s="15" t="s">
        <v>80</v>
      </c>
      <c r="B40" s="17">
        <v>244.0</v>
      </c>
      <c r="C40" s="17">
        <v>0.0</v>
      </c>
      <c r="D40" s="17">
        <v>0.0</v>
      </c>
      <c r="E40" s="17">
        <v>0.0</v>
      </c>
      <c r="F40" s="17">
        <v>0.0</v>
      </c>
      <c r="G40" s="17">
        <v>0.0</v>
      </c>
      <c r="H40" s="17">
        <v>0.0</v>
      </c>
      <c r="I40" s="17">
        <v>0.0</v>
      </c>
      <c r="J40" s="17">
        <v>0.0</v>
      </c>
      <c r="K40" s="17">
        <v>0.0</v>
      </c>
      <c r="L40" s="17">
        <v>0.0</v>
      </c>
      <c r="M40" s="17">
        <v>0.0</v>
      </c>
      <c r="N40" s="17">
        <v>0.0</v>
      </c>
      <c r="O40" s="17">
        <v>0.0</v>
      </c>
      <c r="P40" s="17">
        <v>0.0</v>
      </c>
      <c r="Q40" s="17">
        <v>0.0</v>
      </c>
      <c r="R40" s="17">
        <v>0.0</v>
      </c>
      <c r="S40" s="17">
        <v>0.0</v>
      </c>
      <c r="T40" s="17">
        <v>0.0</v>
      </c>
      <c r="U40" s="17">
        <v>0.0</v>
      </c>
      <c r="V40" s="19">
        <v>0.0</v>
      </c>
      <c r="W40" s="21"/>
      <c r="X40" s="21"/>
      <c r="Y40" s="21"/>
      <c r="Z40" s="21"/>
    </row>
    <row r="41">
      <c r="A41" s="15" t="s">
        <v>82</v>
      </c>
      <c r="B41" s="17">
        <v>664.0</v>
      </c>
      <c r="C41" s="17">
        <v>0.0</v>
      </c>
      <c r="D41" s="17">
        <v>0.0</v>
      </c>
      <c r="E41" s="17">
        <v>0.0</v>
      </c>
      <c r="F41" s="17">
        <v>0.0</v>
      </c>
      <c r="G41" s="17">
        <v>0.0</v>
      </c>
      <c r="H41" s="17">
        <v>0.0</v>
      </c>
      <c r="I41" s="17">
        <v>0.0</v>
      </c>
      <c r="J41" s="17">
        <v>0.0</v>
      </c>
      <c r="K41" s="17">
        <v>0.0</v>
      </c>
      <c r="L41" s="17">
        <v>0.0</v>
      </c>
      <c r="M41" s="17">
        <v>0.0</v>
      </c>
      <c r="N41" s="17">
        <v>0.0</v>
      </c>
      <c r="O41" s="17">
        <v>0.0</v>
      </c>
      <c r="P41" s="17">
        <v>0.0</v>
      </c>
      <c r="Q41" s="17">
        <v>0.0</v>
      </c>
      <c r="R41" s="17">
        <v>0.0</v>
      </c>
      <c r="S41" s="17">
        <v>0.0</v>
      </c>
      <c r="T41" s="17">
        <v>0.0</v>
      </c>
      <c r="U41" s="17">
        <v>0.0</v>
      </c>
      <c r="V41" s="19">
        <v>0.0</v>
      </c>
      <c r="W41" s="21"/>
      <c r="X41" s="21"/>
      <c r="Y41" s="21"/>
      <c r="Z41" s="21"/>
    </row>
    <row r="42">
      <c r="A42" s="15" t="s">
        <v>83</v>
      </c>
      <c r="B42" s="19">
        <v>0.0</v>
      </c>
      <c r="C42" s="19">
        <v>0.0</v>
      </c>
      <c r="D42" s="19">
        <v>0.0</v>
      </c>
      <c r="E42" s="19">
        <v>0.0</v>
      </c>
      <c r="F42" s="19">
        <v>0.0</v>
      </c>
      <c r="G42" s="19">
        <v>0.0</v>
      </c>
      <c r="H42" s="19">
        <v>0.0</v>
      </c>
      <c r="I42" s="19">
        <v>0.0</v>
      </c>
      <c r="J42" s="19">
        <v>601.13</v>
      </c>
      <c r="K42" s="19">
        <v>0.0</v>
      </c>
      <c r="L42" s="19">
        <v>0.0</v>
      </c>
      <c r="M42" s="19">
        <v>0.0</v>
      </c>
      <c r="N42" s="19">
        <v>0.0</v>
      </c>
      <c r="O42" s="19">
        <v>0.0</v>
      </c>
      <c r="P42" s="17">
        <v>0.0</v>
      </c>
      <c r="Q42" s="17">
        <v>0.0</v>
      </c>
      <c r="R42" s="17">
        <v>0.0</v>
      </c>
      <c r="S42" s="17">
        <v>0.0</v>
      </c>
      <c r="T42" s="17">
        <v>0.0</v>
      </c>
      <c r="U42" s="17">
        <v>0.0</v>
      </c>
      <c r="V42" s="19">
        <v>0.0</v>
      </c>
      <c r="W42" s="21"/>
      <c r="X42" s="21"/>
      <c r="Y42" s="21"/>
      <c r="Z42" s="21"/>
    </row>
    <row r="43">
      <c r="A43" s="23" t="s">
        <v>84</v>
      </c>
      <c r="B43" s="17">
        <v>0.0</v>
      </c>
      <c r="C43" s="17">
        <v>0.0</v>
      </c>
      <c r="D43" s="17">
        <v>0.0</v>
      </c>
      <c r="E43" s="17">
        <v>0.0</v>
      </c>
      <c r="F43" s="17">
        <v>0.0</v>
      </c>
      <c r="G43" s="17">
        <v>0.0</v>
      </c>
      <c r="H43" s="17">
        <v>0.0</v>
      </c>
      <c r="I43" s="17">
        <v>0.0</v>
      </c>
      <c r="J43" s="17">
        <v>973.47</v>
      </c>
      <c r="K43" s="17">
        <v>0.0</v>
      </c>
      <c r="L43" s="17">
        <v>0.0</v>
      </c>
      <c r="M43" s="17">
        <v>0.0</v>
      </c>
      <c r="N43" s="17">
        <v>0.0</v>
      </c>
      <c r="O43" s="17">
        <v>0.0</v>
      </c>
      <c r="P43" s="17">
        <v>0.0</v>
      </c>
      <c r="Q43" s="17">
        <v>1200.0</v>
      </c>
      <c r="R43" s="17">
        <v>0.0</v>
      </c>
      <c r="S43" s="17">
        <v>0.0</v>
      </c>
      <c r="T43" s="17">
        <v>0.0</v>
      </c>
      <c r="U43" s="17">
        <v>0.0</v>
      </c>
      <c r="V43" s="19">
        <v>0.0</v>
      </c>
      <c r="W43" s="21"/>
      <c r="X43" s="21"/>
      <c r="Y43" s="21"/>
      <c r="Z43" s="21"/>
    </row>
    <row r="44">
      <c r="A44" s="15" t="s">
        <v>85</v>
      </c>
      <c r="B44" s="19">
        <v>0.0</v>
      </c>
      <c r="C44" s="19">
        <v>0.0</v>
      </c>
      <c r="D44" s="19">
        <v>0.0</v>
      </c>
      <c r="E44" s="19">
        <v>0.0</v>
      </c>
      <c r="F44" s="19">
        <v>0.0</v>
      </c>
      <c r="G44" s="19">
        <v>0.0</v>
      </c>
      <c r="H44" s="19">
        <v>0.0</v>
      </c>
      <c r="I44" s="19">
        <v>0.0</v>
      </c>
      <c r="J44" s="19">
        <v>0.0</v>
      </c>
      <c r="K44" s="19">
        <v>0.0</v>
      </c>
      <c r="L44" s="19">
        <v>0.0</v>
      </c>
      <c r="M44" s="19">
        <v>0.0</v>
      </c>
      <c r="N44" s="19">
        <v>0.0</v>
      </c>
      <c r="O44" s="19">
        <v>0.0</v>
      </c>
      <c r="P44" s="19">
        <v>0.0</v>
      </c>
      <c r="Q44" s="19">
        <v>0.0</v>
      </c>
      <c r="R44" s="19">
        <v>0.0</v>
      </c>
      <c r="S44" s="19">
        <v>0.0</v>
      </c>
      <c r="T44" s="19">
        <v>0.0</v>
      </c>
      <c r="U44" s="19">
        <v>200.0</v>
      </c>
      <c r="V44" s="19">
        <v>0.0</v>
      </c>
      <c r="W44" s="21"/>
      <c r="X44" s="21"/>
      <c r="Y44" s="21"/>
      <c r="Z44" s="21"/>
    </row>
    <row r="45">
      <c r="A45" s="15" t="s">
        <v>86</v>
      </c>
      <c r="B45" s="17">
        <v>555.36</v>
      </c>
      <c r="C45" s="17">
        <v>0.0</v>
      </c>
      <c r="D45" s="17">
        <v>0.0</v>
      </c>
      <c r="E45" s="17">
        <v>0.0</v>
      </c>
      <c r="F45" s="17">
        <v>0.0</v>
      </c>
      <c r="G45" s="17">
        <v>0.0</v>
      </c>
      <c r="H45" s="17">
        <v>0.0</v>
      </c>
      <c r="I45" s="17">
        <v>0.0</v>
      </c>
      <c r="J45" s="17">
        <v>0.0</v>
      </c>
      <c r="K45" s="17">
        <v>0.0</v>
      </c>
      <c r="L45" s="17">
        <v>0.0</v>
      </c>
      <c r="M45" s="17">
        <v>0.0</v>
      </c>
      <c r="N45" s="17">
        <v>0.0</v>
      </c>
      <c r="O45" s="17">
        <v>0.0</v>
      </c>
      <c r="P45" s="17">
        <v>0.0</v>
      </c>
      <c r="Q45" s="17">
        <v>0.0</v>
      </c>
      <c r="R45" s="17">
        <v>0.0</v>
      </c>
      <c r="S45" s="17">
        <v>0.0</v>
      </c>
      <c r="T45" s="17">
        <v>0.0</v>
      </c>
      <c r="U45" s="17">
        <v>0.0</v>
      </c>
      <c r="V45" s="19">
        <v>0.0</v>
      </c>
      <c r="W45" s="21"/>
      <c r="X45" s="21"/>
      <c r="Y45" s="21"/>
      <c r="Z45" s="21"/>
    </row>
    <row r="46">
      <c r="A46" s="15" t="s">
        <v>87</v>
      </c>
      <c r="B46" s="17">
        <v>843.72</v>
      </c>
      <c r="C46" s="17">
        <v>0.0</v>
      </c>
      <c r="D46" s="17">
        <v>0.0</v>
      </c>
      <c r="E46" s="17">
        <v>0.0</v>
      </c>
      <c r="F46" s="17">
        <v>0.0</v>
      </c>
      <c r="G46" s="17">
        <v>0.0</v>
      </c>
      <c r="H46" s="17">
        <v>0.0</v>
      </c>
      <c r="I46" s="17">
        <v>0.0</v>
      </c>
      <c r="J46" s="17">
        <v>0.0</v>
      </c>
      <c r="K46" s="17">
        <v>0.0</v>
      </c>
      <c r="L46" s="17">
        <v>0.0</v>
      </c>
      <c r="M46" s="17">
        <v>0.0</v>
      </c>
      <c r="N46" s="17">
        <v>0.0</v>
      </c>
      <c r="O46" s="17">
        <v>0.0</v>
      </c>
      <c r="P46" s="17">
        <v>0.0</v>
      </c>
      <c r="Q46" s="17">
        <v>0.0</v>
      </c>
      <c r="R46" s="17">
        <v>0.0</v>
      </c>
      <c r="S46" s="17">
        <v>0.0</v>
      </c>
      <c r="T46" s="17">
        <v>0.0</v>
      </c>
      <c r="U46" s="17">
        <v>0.0</v>
      </c>
      <c r="V46" s="19">
        <v>0.0</v>
      </c>
      <c r="W46" s="6"/>
      <c r="X46" s="21"/>
      <c r="Y46" s="21"/>
      <c r="Z46" s="21"/>
    </row>
    <row r="47">
      <c r="A47" s="23" t="s">
        <v>88</v>
      </c>
      <c r="B47" s="17">
        <v>0.0</v>
      </c>
      <c r="C47" s="17">
        <v>0.0</v>
      </c>
      <c r="D47" s="17">
        <v>0.0</v>
      </c>
      <c r="E47" s="17">
        <v>0.0</v>
      </c>
      <c r="F47" s="17">
        <v>0.0</v>
      </c>
      <c r="G47" s="17">
        <v>0.0</v>
      </c>
      <c r="H47" s="17">
        <v>0.0</v>
      </c>
      <c r="I47" s="17">
        <v>0.0</v>
      </c>
      <c r="J47" s="17">
        <v>2441.63</v>
      </c>
      <c r="K47" s="17">
        <v>0.0</v>
      </c>
      <c r="L47" s="17">
        <v>0.0</v>
      </c>
      <c r="M47" s="17">
        <v>0.0</v>
      </c>
      <c r="N47" s="17">
        <v>0.0</v>
      </c>
      <c r="O47" s="17">
        <v>0.0</v>
      </c>
      <c r="P47" s="17">
        <v>0.0</v>
      </c>
      <c r="Q47" s="17">
        <v>0.0</v>
      </c>
      <c r="R47" s="17">
        <v>0.0</v>
      </c>
      <c r="S47" s="17">
        <v>0.0</v>
      </c>
      <c r="T47" s="17">
        <v>0.0</v>
      </c>
      <c r="U47" s="17">
        <v>0.0</v>
      </c>
      <c r="V47" s="19">
        <v>0.0</v>
      </c>
      <c r="W47" s="21"/>
      <c r="X47" s="21"/>
      <c r="Y47" s="21"/>
      <c r="Z47" s="21"/>
    </row>
    <row r="48">
      <c r="A48" s="15" t="s">
        <v>89</v>
      </c>
      <c r="B48" s="17">
        <v>0.0</v>
      </c>
      <c r="C48" s="17">
        <v>0.0</v>
      </c>
      <c r="D48" s="17">
        <v>0.0</v>
      </c>
      <c r="E48" s="17">
        <v>0.0</v>
      </c>
      <c r="F48" s="17">
        <v>0.0</v>
      </c>
      <c r="G48" s="17">
        <v>0.0</v>
      </c>
      <c r="H48" s="17">
        <v>0.0</v>
      </c>
      <c r="I48" s="17">
        <v>0.0</v>
      </c>
      <c r="J48" s="17">
        <v>0.0</v>
      </c>
      <c r="K48" s="17">
        <v>2762.22</v>
      </c>
      <c r="L48" s="17">
        <v>0.0</v>
      </c>
      <c r="M48" s="17">
        <v>0.0</v>
      </c>
      <c r="N48" s="17">
        <v>0.0</v>
      </c>
      <c r="O48" s="17">
        <v>0.0</v>
      </c>
      <c r="P48" s="17">
        <v>0.0</v>
      </c>
      <c r="Q48" s="17">
        <v>0.0</v>
      </c>
      <c r="R48" s="17">
        <v>0.0</v>
      </c>
      <c r="S48" s="17">
        <v>0.0</v>
      </c>
      <c r="T48" s="17">
        <v>0.0</v>
      </c>
      <c r="U48" s="17">
        <v>0.0</v>
      </c>
      <c r="V48" s="19">
        <v>0.0</v>
      </c>
      <c r="W48" s="21"/>
      <c r="X48" s="21"/>
      <c r="Y48" s="21"/>
      <c r="Z48" s="21"/>
    </row>
    <row r="49">
      <c r="A49" s="15" t="s">
        <v>90</v>
      </c>
      <c r="B49" s="17">
        <v>1029.0</v>
      </c>
      <c r="C49" s="17">
        <v>0.0</v>
      </c>
      <c r="D49" s="17">
        <v>0.0</v>
      </c>
      <c r="E49" s="17">
        <v>0.0</v>
      </c>
      <c r="F49" s="17">
        <v>0.0</v>
      </c>
      <c r="G49" s="17">
        <v>0.0</v>
      </c>
      <c r="H49" s="17">
        <v>0.0</v>
      </c>
      <c r="I49" s="17">
        <v>0.0</v>
      </c>
      <c r="J49" s="17">
        <v>0.0</v>
      </c>
      <c r="K49" s="17">
        <v>0.0</v>
      </c>
      <c r="L49" s="17">
        <v>0.0</v>
      </c>
      <c r="M49" s="17">
        <v>0.0</v>
      </c>
      <c r="N49" s="17">
        <v>0.0</v>
      </c>
      <c r="O49" s="17">
        <v>0.0</v>
      </c>
      <c r="P49" s="17">
        <v>0.0</v>
      </c>
      <c r="Q49" s="17">
        <v>0.0</v>
      </c>
      <c r="R49" s="17">
        <v>0.0</v>
      </c>
      <c r="S49" s="17">
        <v>0.0</v>
      </c>
      <c r="T49" s="17">
        <v>0.0</v>
      </c>
      <c r="U49" s="17">
        <v>0.0</v>
      </c>
      <c r="V49" s="19">
        <v>0.0</v>
      </c>
      <c r="W49" s="21"/>
      <c r="X49" s="21"/>
      <c r="Y49" s="21"/>
      <c r="Z49" s="21"/>
    </row>
    <row r="50">
      <c r="A50" s="23" t="s">
        <v>91</v>
      </c>
      <c r="B50" s="19">
        <v>0.0</v>
      </c>
      <c r="C50" s="19">
        <v>4400.0</v>
      </c>
      <c r="D50" s="19">
        <v>0.0</v>
      </c>
      <c r="E50" s="19">
        <v>0.0</v>
      </c>
      <c r="F50" s="19">
        <v>0.0</v>
      </c>
      <c r="G50" s="19">
        <v>0.0</v>
      </c>
      <c r="H50" s="19">
        <v>0.0</v>
      </c>
      <c r="I50" s="19">
        <v>0.0</v>
      </c>
      <c r="J50" s="19">
        <v>0.0</v>
      </c>
      <c r="K50" s="19">
        <v>0.0</v>
      </c>
      <c r="L50" s="19">
        <v>0.0</v>
      </c>
      <c r="M50" s="19">
        <v>0.0</v>
      </c>
      <c r="N50" s="19">
        <v>0.0</v>
      </c>
      <c r="O50" s="19">
        <v>0.0</v>
      </c>
      <c r="P50" s="19">
        <v>0.0</v>
      </c>
      <c r="Q50" s="19">
        <v>0.0</v>
      </c>
      <c r="R50" s="19">
        <v>0.0</v>
      </c>
      <c r="S50" s="17">
        <v>0.0</v>
      </c>
      <c r="T50" s="17">
        <v>0.0</v>
      </c>
      <c r="U50" s="17">
        <v>0.0</v>
      </c>
      <c r="V50" s="19">
        <v>0.0</v>
      </c>
      <c r="W50" s="21"/>
      <c r="X50" s="21"/>
      <c r="Y50" s="21"/>
      <c r="Z50" s="21"/>
    </row>
    <row r="51">
      <c r="A51" s="23" t="s">
        <v>92</v>
      </c>
      <c r="B51" s="19">
        <v>0.0</v>
      </c>
      <c r="C51" s="19">
        <v>0.0</v>
      </c>
      <c r="D51" s="19">
        <v>0.0</v>
      </c>
      <c r="E51" s="19">
        <v>0.0</v>
      </c>
      <c r="F51" s="19">
        <v>0.0</v>
      </c>
      <c r="G51" s="19">
        <v>0.0</v>
      </c>
      <c r="H51" s="19">
        <v>0.0</v>
      </c>
      <c r="I51" s="19">
        <v>0.0</v>
      </c>
      <c r="J51" s="19">
        <v>0.0</v>
      </c>
      <c r="K51" s="19">
        <v>0.0</v>
      </c>
      <c r="L51" s="19">
        <v>0.0</v>
      </c>
      <c r="M51" s="19">
        <v>0.0</v>
      </c>
      <c r="N51" s="19">
        <v>0.0</v>
      </c>
      <c r="O51" s="19">
        <v>0.0</v>
      </c>
      <c r="P51" s="19">
        <v>0.0</v>
      </c>
      <c r="Q51" s="19">
        <v>0.0</v>
      </c>
      <c r="R51" s="19">
        <v>0.0</v>
      </c>
      <c r="S51" s="19">
        <v>0.0</v>
      </c>
      <c r="T51" s="19">
        <v>0.0</v>
      </c>
      <c r="U51" s="19">
        <v>0.0</v>
      </c>
      <c r="V51" s="19">
        <v>0.0</v>
      </c>
      <c r="W51" s="21"/>
      <c r="X51" s="21"/>
      <c r="Y51" s="21"/>
      <c r="Z51" s="21"/>
    </row>
    <row r="52">
      <c r="A52" s="15" t="s">
        <v>93</v>
      </c>
      <c r="B52" s="17">
        <v>380.0</v>
      </c>
      <c r="C52" s="17">
        <v>0.0</v>
      </c>
      <c r="D52" s="17">
        <v>0.0</v>
      </c>
      <c r="E52" s="17">
        <v>0.0</v>
      </c>
      <c r="F52" s="17">
        <v>0.0</v>
      </c>
      <c r="G52" s="17">
        <v>0.0</v>
      </c>
      <c r="H52" s="17">
        <v>0.0</v>
      </c>
      <c r="I52" s="17">
        <v>0.0</v>
      </c>
      <c r="J52" s="17">
        <v>0.0</v>
      </c>
      <c r="K52" s="17">
        <v>0.0</v>
      </c>
      <c r="L52" s="17">
        <v>0.0</v>
      </c>
      <c r="M52" s="17">
        <v>0.0</v>
      </c>
      <c r="N52" s="17">
        <v>0.0</v>
      </c>
      <c r="O52" s="17">
        <v>0.0</v>
      </c>
      <c r="P52" s="17">
        <v>0.0</v>
      </c>
      <c r="Q52" s="17">
        <v>0.0</v>
      </c>
      <c r="R52" s="17">
        <v>0.0</v>
      </c>
      <c r="S52" s="17">
        <v>0.0</v>
      </c>
      <c r="T52" s="17">
        <v>0.0</v>
      </c>
      <c r="U52" s="17">
        <v>0.0</v>
      </c>
      <c r="V52" s="19">
        <v>0.0</v>
      </c>
      <c r="W52" s="21"/>
      <c r="X52" s="21"/>
      <c r="Y52" s="21"/>
      <c r="Z52" s="21"/>
    </row>
    <row r="53">
      <c r="A53" s="15" t="s">
        <v>94</v>
      </c>
      <c r="B53" s="19">
        <v>0.0</v>
      </c>
      <c r="C53" s="19">
        <v>0.0</v>
      </c>
      <c r="D53" s="19">
        <v>0.0</v>
      </c>
      <c r="E53" s="19">
        <v>0.0</v>
      </c>
      <c r="F53" s="19">
        <v>0.0</v>
      </c>
      <c r="G53" s="19">
        <v>0.0</v>
      </c>
      <c r="H53" s="19">
        <v>0.0</v>
      </c>
      <c r="I53" s="19">
        <v>0.0</v>
      </c>
      <c r="J53" s="19">
        <v>0.0</v>
      </c>
      <c r="K53" s="19">
        <v>0.0</v>
      </c>
      <c r="L53" s="19">
        <v>0.0</v>
      </c>
      <c r="M53" s="19">
        <v>0.0</v>
      </c>
      <c r="N53" s="19">
        <v>0.0</v>
      </c>
      <c r="O53" s="19">
        <v>0.0</v>
      </c>
      <c r="P53" s="17">
        <v>0.0</v>
      </c>
      <c r="Q53" s="17">
        <v>0.0</v>
      </c>
      <c r="R53" s="17">
        <v>0.0</v>
      </c>
      <c r="S53" s="17">
        <v>0.0</v>
      </c>
      <c r="T53" s="17">
        <v>0.0</v>
      </c>
      <c r="U53" s="17">
        <v>0.0</v>
      </c>
      <c r="V53" s="19">
        <v>0.0</v>
      </c>
      <c r="W53" s="21"/>
      <c r="X53" s="21"/>
      <c r="Y53" s="21"/>
      <c r="Z53" s="21"/>
    </row>
    <row r="54">
      <c r="A54" s="15" t="s">
        <v>95</v>
      </c>
      <c r="B54" s="19">
        <v>0.0</v>
      </c>
      <c r="C54" s="19">
        <v>0.0</v>
      </c>
      <c r="D54" s="19">
        <v>0.0</v>
      </c>
      <c r="E54" s="19">
        <v>0.0</v>
      </c>
      <c r="F54" s="19">
        <v>0.0</v>
      </c>
      <c r="G54" s="19">
        <v>0.0</v>
      </c>
      <c r="H54" s="19">
        <v>0.0</v>
      </c>
      <c r="I54" s="19">
        <v>0.0</v>
      </c>
      <c r="J54" s="19">
        <v>0.0</v>
      </c>
      <c r="K54" s="19">
        <v>0.0</v>
      </c>
      <c r="L54" s="19">
        <v>0.0</v>
      </c>
      <c r="M54" s="19">
        <v>0.0</v>
      </c>
      <c r="N54" s="19">
        <v>1165.0</v>
      </c>
      <c r="O54" s="19">
        <v>0.0</v>
      </c>
      <c r="P54" s="19">
        <v>0.0</v>
      </c>
      <c r="Q54" s="19">
        <v>0.0</v>
      </c>
      <c r="R54" s="19">
        <v>0.0</v>
      </c>
      <c r="S54" s="19">
        <v>3150.0</v>
      </c>
      <c r="T54" s="17">
        <v>0.0</v>
      </c>
      <c r="U54" s="17">
        <v>0.0</v>
      </c>
      <c r="V54" s="19">
        <v>0.0</v>
      </c>
      <c r="W54" s="21"/>
      <c r="X54" s="21"/>
      <c r="Y54" s="21"/>
      <c r="Z54" s="21"/>
    </row>
    <row r="55">
      <c r="A55" s="15" t="s">
        <v>96</v>
      </c>
      <c r="B55" s="17">
        <v>898.0</v>
      </c>
      <c r="C55" s="17">
        <v>0.0</v>
      </c>
      <c r="D55" s="17">
        <v>0.0</v>
      </c>
      <c r="E55" s="17">
        <v>0.0</v>
      </c>
      <c r="F55" s="17">
        <v>0.0</v>
      </c>
      <c r="G55" s="17">
        <v>0.0</v>
      </c>
      <c r="H55" s="17">
        <v>0.0</v>
      </c>
      <c r="I55" s="17">
        <v>0.0</v>
      </c>
      <c r="J55" s="17">
        <v>0.0</v>
      </c>
      <c r="K55" s="17">
        <v>0.0</v>
      </c>
      <c r="L55" s="17">
        <v>0.0</v>
      </c>
      <c r="M55" s="17">
        <v>0.0</v>
      </c>
      <c r="N55" s="17">
        <v>0.0</v>
      </c>
      <c r="O55" s="17">
        <v>0.0</v>
      </c>
      <c r="P55" s="17">
        <v>0.0</v>
      </c>
      <c r="Q55" s="17">
        <v>0.0</v>
      </c>
      <c r="R55" s="17">
        <v>0.0</v>
      </c>
      <c r="S55" s="17">
        <v>0.0</v>
      </c>
      <c r="T55" s="17">
        <v>0.0</v>
      </c>
      <c r="U55" s="17">
        <v>0.0</v>
      </c>
      <c r="V55" s="19">
        <v>0.0</v>
      </c>
      <c r="W55" s="21"/>
      <c r="X55" s="21"/>
      <c r="Y55" s="21"/>
      <c r="Z55" s="21"/>
    </row>
    <row r="56">
      <c r="A56" s="15" t="s">
        <v>96</v>
      </c>
      <c r="B56" s="17">
        <v>898.0</v>
      </c>
      <c r="C56" s="17">
        <v>0.0</v>
      </c>
      <c r="D56" s="17">
        <v>0.0</v>
      </c>
      <c r="E56" s="17">
        <v>0.0</v>
      </c>
      <c r="F56" s="17">
        <v>0.0</v>
      </c>
      <c r="G56" s="17">
        <v>0.0</v>
      </c>
      <c r="H56" s="17">
        <v>0.0</v>
      </c>
      <c r="I56" s="17">
        <v>0.0</v>
      </c>
      <c r="J56" s="17">
        <v>0.0</v>
      </c>
      <c r="K56" s="17">
        <v>0.0</v>
      </c>
      <c r="L56" s="17">
        <v>0.0</v>
      </c>
      <c r="M56" s="17">
        <v>0.0</v>
      </c>
      <c r="N56" s="19">
        <v>0.0</v>
      </c>
      <c r="O56" s="19">
        <v>0.0</v>
      </c>
      <c r="P56" s="17">
        <v>0.0</v>
      </c>
      <c r="Q56" s="17">
        <v>0.0</v>
      </c>
      <c r="R56" s="17">
        <v>0.0</v>
      </c>
      <c r="S56" s="17">
        <v>0.0</v>
      </c>
      <c r="T56" s="17">
        <v>0.0</v>
      </c>
      <c r="U56" s="17">
        <v>0.0</v>
      </c>
      <c r="V56" s="19">
        <v>0.0</v>
      </c>
      <c r="W56" s="21"/>
      <c r="X56" s="21"/>
      <c r="Y56" s="21"/>
      <c r="Z56" s="21"/>
    </row>
    <row r="57">
      <c r="A57" s="15" t="s">
        <v>97</v>
      </c>
      <c r="B57" s="17">
        <v>460.0</v>
      </c>
      <c r="C57" s="17">
        <v>0.0</v>
      </c>
      <c r="D57" s="17">
        <v>0.0</v>
      </c>
      <c r="E57" s="17">
        <v>0.0</v>
      </c>
      <c r="F57" s="17">
        <v>0.0</v>
      </c>
      <c r="G57" s="17">
        <v>0.0</v>
      </c>
      <c r="H57" s="17">
        <v>0.0</v>
      </c>
      <c r="I57" s="17">
        <v>0.0</v>
      </c>
      <c r="J57" s="17">
        <v>0.0</v>
      </c>
      <c r="K57" s="17">
        <v>0.0</v>
      </c>
      <c r="L57" s="17">
        <v>0.0</v>
      </c>
      <c r="M57" s="17">
        <v>0.0</v>
      </c>
      <c r="N57" s="17">
        <v>0.0</v>
      </c>
      <c r="O57" s="17">
        <v>0.0</v>
      </c>
      <c r="P57" s="17">
        <v>0.0</v>
      </c>
      <c r="Q57" s="17">
        <v>0.0</v>
      </c>
      <c r="R57" s="17">
        <v>0.0</v>
      </c>
      <c r="S57" s="17">
        <v>0.0</v>
      </c>
      <c r="T57" s="17">
        <v>0.0</v>
      </c>
      <c r="U57" s="17">
        <v>0.0</v>
      </c>
      <c r="V57" s="19">
        <v>0.0</v>
      </c>
      <c r="W57" s="21"/>
      <c r="X57" s="21"/>
      <c r="Y57" s="21"/>
      <c r="Z57" s="21"/>
    </row>
    <row r="58">
      <c r="A58" s="15" t="s">
        <v>98</v>
      </c>
      <c r="B58" s="17">
        <v>0.0</v>
      </c>
      <c r="C58" s="17">
        <v>0.0</v>
      </c>
      <c r="D58" s="17">
        <v>0.0</v>
      </c>
      <c r="E58" s="17">
        <v>0.0</v>
      </c>
      <c r="F58" s="17">
        <v>0.0</v>
      </c>
      <c r="G58" s="17">
        <v>0.0</v>
      </c>
      <c r="H58" s="17">
        <v>0.0</v>
      </c>
      <c r="I58" s="17">
        <v>0.0</v>
      </c>
      <c r="J58" s="17">
        <v>568.66</v>
      </c>
      <c r="K58" s="17">
        <v>0.0</v>
      </c>
      <c r="L58" s="17">
        <v>0.0</v>
      </c>
      <c r="M58" s="17">
        <v>0.0</v>
      </c>
      <c r="N58" s="17">
        <v>0.0</v>
      </c>
      <c r="O58" s="17">
        <v>0.0</v>
      </c>
      <c r="P58" s="17">
        <v>0.0</v>
      </c>
      <c r="Q58" s="17">
        <v>0.0</v>
      </c>
      <c r="R58" s="17">
        <v>0.0</v>
      </c>
      <c r="S58" s="17">
        <v>0.0</v>
      </c>
      <c r="T58" s="17">
        <v>0.0</v>
      </c>
      <c r="U58" s="17">
        <v>0.0</v>
      </c>
      <c r="V58" s="19">
        <v>0.0</v>
      </c>
      <c r="W58" s="21"/>
      <c r="X58" s="21"/>
      <c r="Y58" s="21"/>
      <c r="Z58" s="21"/>
    </row>
    <row r="59">
      <c r="A59" s="15" t="s">
        <v>98</v>
      </c>
      <c r="B59" s="17">
        <v>0.0</v>
      </c>
      <c r="C59" s="17">
        <v>0.0</v>
      </c>
      <c r="D59" s="17">
        <v>0.0</v>
      </c>
      <c r="E59" s="17">
        <v>0.0</v>
      </c>
      <c r="F59" s="17">
        <v>0.0</v>
      </c>
      <c r="G59" s="17">
        <v>0.0</v>
      </c>
      <c r="H59" s="17">
        <v>0.0</v>
      </c>
      <c r="I59" s="17">
        <v>0.0</v>
      </c>
      <c r="J59" s="17">
        <v>568.66</v>
      </c>
      <c r="K59" s="17">
        <v>0.0</v>
      </c>
      <c r="L59" s="17">
        <v>0.0</v>
      </c>
      <c r="M59" s="17">
        <v>0.0</v>
      </c>
      <c r="N59" s="17">
        <v>0.0</v>
      </c>
      <c r="O59" s="17">
        <v>0.0</v>
      </c>
      <c r="P59" s="17">
        <v>0.0</v>
      </c>
      <c r="Q59" s="17">
        <v>0.0</v>
      </c>
      <c r="R59" s="17">
        <v>0.0</v>
      </c>
      <c r="S59" s="17">
        <v>0.0</v>
      </c>
      <c r="T59" s="17">
        <v>0.0</v>
      </c>
      <c r="U59" s="17">
        <v>0.0</v>
      </c>
      <c r="V59" s="19">
        <v>0.0</v>
      </c>
      <c r="W59" s="21"/>
      <c r="X59" s="21"/>
      <c r="Y59" s="21"/>
      <c r="Z59" s="21"/>
    </row>
    <row r="60">
      <c r="A60" s="15" t="s">
        <v>99</v>
      </c>
      <c r="B60" s="19">
        <v>0.0</v>
      </c>
      <c r="C60" s="19">
        <v>438.0</v>
      </c>
      <c r="D60" s="19">
        <v>0.0</v>
      </c>
      <c r="E60" s="19">
        <v>0.0</v>
      </c>
      <c r="F60" s="19">
        <v>0.0</v>
      </c>
      <c r="G60" s="19">
        <v>0.0</v>
      </c>
      <c r="H60" s="19">
        <v>0.0</v>
      </c>
      <c r="I60" s="19">
        <v>0.0</v>
      </c>
      <c r="J60" s="19">
        <v>0.0</v>
      </c>
      <c r="K60" s="19">
        <v>0.0</v>
      </c>
      <c r="L60" s="19">
        <v>0.0</v>
      </c>
      <c r="M60" s="19">
        <v>0.0</v>
      </c>
      <c r="N60" s="19">
        <v>0.0</v>
      </c>
      <c r="O60" s="19">
        <v>0.0</v>
      </c>
      <c r="P60" s="19">
        <v>0.0</v>
      </c>
      <c r="Q60" s="19">
        <v>0.0</v>
      </c>
      <c r="R60" s="19">
        <v>0.0</v>
      </c>
      <c r="S60" s="19">
        <v>470.0</v>
      </c>
      <c r="T60" s="19">
        <v>0.0</v>
      </c>
      <c r="U60" s="19">
        <v>0.0</v>
      </c>
      <c r="V60" s="19">
        <v>0.0</v>
      </c>
      <c r="W60" s="21"/>
      <c r="X60" s="21"/>
      <c r="Y60" s="21"/>
      <c r="Z60" s="21"/>
    </row>
    <row r="61">
      <c r="A61" s="15" t="s">
        <v>100</v>
      </c>
      <c r="B61" s="17">
        <v>0.0</v>
      </c>
      <c r="C61" s="17">
        <v>0.0</v>
      </c>
      <c r="D61" s="17">
        <v>0.0</v>
      </c>
      <c r="E61" s="17">
        <v>0.0</v>
      </c>
      <c r="F61" s="17">
        <v>0.0</v>
      </c>
      <c r="G61" s="17">
        <v>0.0</v>
      </c>
      <c r="H61" s="17">
        <v>0.0</v>
      </c>
      <c r="I61" s="17">
        <v>0.0</v>
      </c>
      <c r="J61" s="17">
        <v>3193.08</v>
      </c>
      <c r="K61" s="17">
        <v>0.0</v>
      </c>
      <c r="L61" s="17">
        <v>0.0</v>
      </c>
      <c r="M61" s="17">
        <v>0.0</v>
      </c>
      <c r="N61" s="19">
        <v>0.0</v>
      </c>
      <c r="O61" s="19">
        <v>0.0</v>
      </c>
      <c r="P61" s="17">
        <v>0.0</v>
      </c>
      <c r="Q61" s="17">
        <v>0.0</v>
      </c>
      <c r="R61" s="17">
        <v>0.0</v>
      </c>
      <c r="S61" s="17">
        <v>0.0</v>
      </c>
      <c r="T61" s="17">
        <v>0.0</v>
      </c>
      <c r="U61" s="17">
        <v>0.0</v>
      </c>
      <c r="V61" s="19">
        <v>0.0</v>
      </c>
      <c r="W61" s="21"/>
      <c r="X61" s="21"/>
      <c r="Y61" s="21"/>
      <c r="Z61" s="21"/>
    </row>
    <row r="62">
      <c r="A62" s="23" t="s">
        <v>101</v>
      </c>
      <c r="B62" s="17">
        <v>0.0</v>
      </c>
      <c r="C62" s="17">
        <v>0.0</v>
      </c>
      <c r="D62" s="17">
        <v>0.0</v>
      </c>
      <c r="E62" s="17">
        <v>0.0</v>
      </c>
      <c r="F62" s="17">
        <v>0.0</v>
      </c>
      <c r="G62" s="17">
        <v>0.0</v>
      </c>
      <c r="H62" s="17">
        <v>0.0</v>
      </c>
      <c r="I62" s="17">
        <v>0.0</v>
      </c>
      <c r="J62" s="17">
        <v>0.0</v>
      </c>
      <c r="K62" s="17">
        <v>0.0</v>
      </c>
      <c r="L62" s="17">
        <v>0.0</v>
      </c>
      <c r="M62" s="17">
        <v>0.0</v>
      </c>
      <c r="N62" s="17">
        <v>0.0</v>
      </c>
      <c r="O62" s="17">
        <v>0.0</v>
      </c>
      <c r="P62" s="17">
        <v>0.0</v>
      </c>
      <c r="Q62" s="17">
        <v>0.0</v>
      </c>
      <c r="R62" s="17">
        <v>3300.0</v>
      </c>
      <c r="S62" s="17">
        <v>0.0</v>
      </c>
      <c r="T62" s="17">
        <v>0.0</v>
      </c>
      <c r="U62" s="17">
        <v>0.0</v>
      </c>
      <c r="V62" s="19">
        <v>0.0</v>
      </c>
      <c r="W62" s="21"/>
      <c r="X62" s="21"/>
      <c r="Y62" s="21"/>
      <c r="Z62" s="21"/>
    </row>
    <row r="63">
      <c r="A63" s="15" t="s">
        <v>102</v>
      </c>
      <c r="B63" s="17">
        <v>223.0</v>
      </c>
      <c r="C63" s="17">
        <v>0.0</v>
      </c>
      <c r="D63" s="17">
        <v>0.0</v>
      </c>
      <c r="E63" s="17">
        <v>0.0</v>
      </c>
      <c r="F63" s="17">
        <v>0.0</v>
      </c>
      <c r="G63" s="17">
        <v>0.0</v>
      </c>
      <c r="H63" s="17">
        <v>0.0</v>
      </c>
      <c r="I63" s="17">
        <v>0.0</v>
      </c>
      <c r="J63" s="17">
        <v>0.0</v>
      </c>
      <c r="K63" s="17">
        <v>0.0</v>
      </c>
      <c r="L63" s="17">
        <v>0.0</v>
      </c>
      <c r="M63" s="17">
        <v>0.0</v>
      </c>
      <c r="N63" s="19">
        <v>0.0</v>
      </c>
      <c r="O63" s="19">
        <v>0.0</v>
      </c>
      <c r="P63" s="17">
        <v>0.0</v>
      </c>
      <c r="Q63" s="17">
        <v>0.0</v>
      </c>
      <c r="R63" s="17">
        <v>0.0</v>
      </c>
      <c r="S63" s="17">
        <v>0.0</v>
      </c>
      <c r="T63" s="17">
        <v>0.0</v>
      </c>
      <c r="U63" s="17">
        <v>0.0</v>
      </c>
      <c r="V63" s="19">
        <v>0.0</v>
      </c>
      <c r="W63" s="21"/>
      <c r="X63" s="21"/>
      <c r="Y63" s="21"/>
      <c r="Z63" s="21"/>
    </row>
    <row r="64">
      <c r="A64" s="23" t="s">
        <v>103</v>
      </c>
      <c r="B64" s="17">
        <v>0.0</v>
      </c>
      <c r="C64" s="17">
        <v>0.0</v>
      </c>
      <c r="D64" s="17">
        <v>0.0</v>
      </c>
      <c r="E64" s="17">
        <v>0.0</v>
      </c>
      <c r="F64" s="17">
        <v>0.0</v>
      </c>
      <c r="G64" s="17">
        <v>0.0</v>
      </c>
      <c r="H64" s="17">
        <v>0.0</v>
      </c>
      <c r="I64" s="17">
        <v>0.0</v>
      </c>
      <c r="J64" s="17">
        <v>0.0</v>
      </c>
      <c r="K64" s="17">
        <v>0.0</v>
      </c>
      <c r="L64" s="17">
        <v>0.0</v>
      </c>
      <c r="M64" s="17">
        <v>0.0</v>
      </c>
      <c r="N64" s="17">
        <v>0.0</v>
      </c>
      <c r="O64" s="17">
        <v>0.0</v>
      </c>
      <c r="P64" s="17">
        <v>1499.3</v>
      </c>
      <c r="Q64" s="17">
        <v>0.0</v>
      </c>
      <c r="R64" s="17">
        <v>0.0</v>
      </c>
      <c r="S64" s="17">
        <v>0.0</v>
      </c>
      <c r="T64" s="17">
        <v>0.0</v>
      </c>
      <c r="U64" s="17">
        <v>0.0</v>
      </c>
      <c r="V64" s="19">
        <v>0.0</v>
      </c>
      <c r="W64" s="21"/>
      <c r="X64" s="21"/>
      <c r="Y64" s="21"/>
      <c r="Z64" s="21"/>
    </row>
    <row r="65">
      <c r="A65" s="15" t="s">
        <v>104</v>
      </c>
      <c r="B65" s="19">
        <v>0.0</v>
      </c>
      <c r="C65" s="19">
        <v>384.0</v>
      </c>
      <c r="D65" s="19">
        <v>0.0</v>
      </c>
      <c r="E65" s="19">
        <v>0.0</v>
      </c>
      <c r="F65" s="19">
        <v>0.0</v>
      </c>
      <c r="G65" s="19">
        <v>0.0</v>
      </c>
      <c r="H65" s="19">
        <v>0.0</v>
      </c>
      <c r="I65" s="19">
        <v>0.0</v>
      </c>
      <c r="J65" s="19">
        <v>0.0</v>
      </c>
      <c r="K65" s="19">
        <v>0.0</v>
      </c>
      <c r="L65" s="19">
        <v>0.0</v>
      </c>
      <c r="M65" s="19">
        <v>0.0</v>
      </c>
      <c r="N65" s="19">
        <v>0.0</v>
      </c>
      <c r="O65" s="19">
        <v>0.0</v>
      </c>
      <c r="P65" s="19">
        <v>0.0</v>
      </c>
      <c r="Q65" s="19">
        <v>0.0</v>
      </c>
      <c r="R65" s="19">
        <v>0.0</v>
      </c>
      <c r="S65" s="19">
        <v>0.0</v>
      </c>
      <c r="T65" s="19">
        <v>0.0</v>
      </c>
      <c r="U65" s="19">
        <v>0.0</v>
      </c>
      <c r="V65" s="19">
        <v>0.0</v>
      </c>
      <c r="W65" s="21"/>
      <c r="X65" s="21"/>
      <c r="Y65" s="21"/>
      <c r="Z65" s="21"/>
    </row>
    <row r="66">
      <c r="A66" s="15" t="s">
        <v>105</v>
      </c>
      <c r="B66" s="19">
        <v>372.0</v>
      </c>
      <c r="C66" s="19">
        <v>0.0</v>
      </c>
      <c r="D66" s="19">
        <v>0.0</v>
      </c>
      <c r="E66" s="19">
        <v>0.0</v>
      </c>
      <c r="F66" s="19">
        <v>0.0</v>
      </c>
      <c r="G66" s="19">
        <v>0.0</v>
      </c>
      <c r="H66" s="19">
        <v>0.0</v>
      </c>
      <c r="I66" s="19">
        <v>0.0</v>
      </c>
      <c r="J66" s="19">
        <v>0.0</v>
      </c>
      <c r="K66" s="19">
        <v>0.0</v>
      </c>
      <c r="L66" s="19">
        <v>0.0</v>
      </c>
      <c r="M66" s="19">
        <v>0.0</v>
      </c>
      <c r="N66" s="19">
        <v>0.0</v>
      </c>
      <c r="O66" s="19">
        <v>0.0</v>
      </c>
      <c r="P66" s="19">
        <v>0.0</v>
      </c>
      <c r="Q66" s="19">
        <v>0.0</v>
      </c>
      <c r="R66" s="19">
        <v>0.0</v>
      </c>
      <c r="S66" s="17">
        <v>0.0</v>
      </c>
      <c r="T66" s="17">
        <v>0.0</v>
      </c>
      <c r="U66" s="19">
        <v>0.0</v>
      </c>
      <c r="V66" s="19">
        <v>0.0</v>
      </c>
      <c r="W66" s="21"/>
      <c r="X66" s="21"/>
      <c r="Y66" s="21"/>
      <c r="Z66" s="21"/>
    </row>
    <row r="67">
      <c r="A67" s="15" t="s">
        <v>106</v>
      </c>
      <c r="B67" s="19">
        <v>0.0</v>
      </c>
      <c r="C67" s="19">
        <v>0.0</v>
      </c>
      <c r="D67" s="19">
        <v>0.0</v>
      </c>
      <c r="E67" s="19">
        <v>0.0</v>
      </c>
      <c r="F67" s="19">
        <v>0.0</v>
      </c>
      <c r="G67" s="19">
        <v>0.0</v>
      </c>
      <c r="H67" s="19">
        <v>0.0</v>
      </c>
      <c r="I67" s="19">
        <v>0.0</v>
      </c>
      <c r="J67" s="19">
        <v>509.64</v>
      </c>
      <c r="K67" s="19">
        <v>0.0</v>
      </c>
      <c r="L67" s="19">
        <v>0.0</v>
      </c>
      <c r="M67" s="19">
        <v>0.0</v>
      </c>
      <c r="N67" s="19">
        <v>0.0</v>
      </c>
      <c r="O67" s="19">
        <v>0.0</v>
      </c>
      <c r="P67" s="19">
        <v>0.0</v>
      </c>
      <c r="Q67" s="19">
        <v>0.0</v>
      </c>
      <c r="R67" s="19">
        <v>0.0</v>
      </c>
      <c r="S67" s="17">
        <v>0.0</v>
      </c>
      <c r="T67" s="17">
        <v>0.0</v>
      </c>
      <c r="U67" s="17">
        <v>0.0</v>
      </c>
      <c r="V67" s="19">
        <v>0.0</v>
      </c>
      <c r="W67" s="21"/>
      <c r="X67" s="21"/>
      <c r="Y67" s="21"/>
      <c r="Z67" s="21"/>
    </row>
    <row r="68">
      <c r="A68" s="15" t="s">
        <v>107</v>
      </c>
      <c r="B68" s="17">
        <v>0.0</v>
      </c>
      <c r="C68" s="17">
        <v>11753.82</v>
      </c>
      <c r="D68" s="17">
        <v>0.0</v>
      </c>
      <c r="E68" s="17">
        <v>0.0</v>
      </c>
      <c r="F68" s="17">
        <v>0.0</v>
      </c>
      <c r="G68" s="17">
        <v>0.0</v>
      </c>
      <c r="H68" s="17">
        <v>0.0</v>
      </c>
      <c r="I68" s="17">
        <v>0.0</v>
      </c>
      <c r="J68" s="17">
        <v>0.0</v>
      </c>
      <c r="K68" s="17">
        <v>0.0</v>
      </c>
      <c r="L68" s="17">
        <v>0.0</v>
      </c>
      <c r="M68" s="17">
        <v>0.0</v>
      </c>
      <c r="N68" s="17">
        <v>0.0</v>
      </c>
      <c r="O68" s="17">
        <v>0.0</v>
      </c>
      <c r="P68" s="17">
        <v>0.0</v>
      </c>
      <c r="Q68" s="17">
        <v>0.0</v>
      </c>
      <c r="R68" s="17">
        <v>0.0</v>
      </c>
      <c r="S68" s="17">
        <v>0.0</v>
      </c>
      <c r="T68" s="17">
        <v>0.0</v>
      </c>
      <c r="U68" s="17">
        <v>0.0</v>
      </c>
      <c r="V68" s="30">
        <v>0.0</v>
      </c>
      <c r="W68" s="21"/>
      <c r="X68" s="21"/>
      <c r="Y68" s="21"/>
      <c r="Z68" s="21"/>
    </row>
    <row r="69">
      <c r="A69" s="15" t="s">
        <v>108</v>
      </c>
      <c r="B69" s="17">
        <v>0.0</v>
      </c>
      <c r="C69" s="17">
        <v>0.0</v>
      </c>
      <c r="D69" s="17">
        <v>0.0</v>
      </c>
      <c r="E69" s="17">
        <v>0.0</v>
      </c>
      <c r="F69" s="17">
        <v>0.0</v>
      </c>
      <c r="G69" s="17">
        <v>0.0</v>
      </c>
      <c r="H69" s="17">
        <v>0.0</v>
      </c>
      <c r="I69" s="17">
        <v>0.0</v>
      </c>
      <c r="J69" s="17">
        <v>0.0</v>
      </c>
      <c r="K69" s="17">
        <v>0.0</v>
      </c>
      <c r="L69" s="17">
        <v>0.0</v>
      </c>
      <c r="M69" s="17">
        <v>0.0</v>
      </c>
      <c r="N69" s="17">
        <v>0.0</v>
      </c>
      <c r="O69" s="17">
        <v>0.0</v>
      </c>
      <c r="P69" s="17">
        <v>0.0</v>
      </c>
      <c r="Q69" s="17">
        <v>0.0</v>
      </c>
      <c r="R69" s="17">
        <v>0.0</v>
      </c>
      <c r="S69" s="17">
        <v>0.0</v>
      </c>
      <c r="T69" s="17">
        <v>0.0</v>
      </c>
      <c r="U69" s="17">
        <v>0.0</v>
      </c>
      <c r="V69" s="19">
        <v>4172.5</v>
      </c>
      <c r="W69" s="21"/>
      <c r="X69" s="21"/>
      <c r="Y69" s="21"/>
      <c r="Z69" s="21"/>
    </row>
    <row r="70">
      <c r="A70" s="15" t="s">
        <v>109</v>
      </c>
      <c r="B70" s="17">
        <v>0.0</v>
      </c>
      <c r="C70" s="17">
        <v>0.0</v>
      </c>
      <c r="D70" s="17">
        <v>0.0</v>
      </c>
      <c r="E70" s="17">
        <v>0.0</v>
      </c>
      <c r="F70" s="17">
        <v>0.0</v>
      </c>
      <c r="G70" s="17">
        <v>0.0</v>
      </c>
      <c r="H70" s="17">
        <v>0.0</v>
      </c>
      <c r="I70" s="17">
        <v>575.96</v>
      </c>
      <c r="J70" s="17">
        <v>0.0</v>
      </c>
      <c r="K70" s="17">
        <v>0.0</v>
      </c>
      <c r="L70" s="17">
        <v>0.0</v>
      </c>
      <c r="M70" s="17">
        <v>0.0</v>
      </c>
      <c r="N70" s="17">
        <v>0.0</v>
      </c>
      <c r="O70" s="17">
        <v>0.0</v>
      </c>
      <c r="P70" s="17">
        <v>0.0</v>
      </c>
      <c r="Q70" s="17">
        <v>0.0</v>
      </c>
      <c r="R70" s="17">
        <v>0.0</v>
      </c>
      <c r="S70" s="17">
        <v>0.0</v>
      </c>
      <c r="T70" s="17">
        <v>0.0</v>
      </c>
      <c r="U70" s="17">
        <v>0.0</v>
      </c>
      <c r="V70" s="19">
        <v>0.0</v>
      </c>
      <c r="W70" s="6"/>
      <c r="X70" s="21"/>
      <c r="Y70" s="21"/>
      <c r="Z70" s="21"/>
    </row>
    <row r="71">
      <c r="A71" s="31" t="s">
        <v>110</v>
      </c>
      <c r="B71" s="19">
        <v>0.0</v>
      </c>
      <c r="C71" s="19">
        <v>0.0</v>
      </c>
      <c r="D71" s="19">
        <v>0.0</v>
      </c>
      <c r="E71" s="19">
        <v>0.0</v>
      </c>
      <c r="F71" s="19">
        <v>0.0</v>
      </c>
      <c r="G71" s="19">
        <v>0.0</v>
      </c>
      <c r="H71" s="19">
        <v>0.0</v>
      </c>
      <c r="I71" s="19">
        <v>0.0</v>
      </c>
      <c r="J71" s="19">
        <v>0.0</v>
      </c>
      <c r="K71" s="19">
        <v>0.0</v>
      </c>
      <c r="L71" s="19">
        <v>0.0</v>
      </c>
      <c r="M71" s="32">
        <v>0.0</v>
      </c>
      <c r="N71" s="33">
        <v>0.0</v>
      </c>
      <c r="O71" s="19">
        <v>0.0</v>
      </c>
      <c r="P71" s="19">
        <v>0.0</v>
      </c>
      <c r="Q71" s="19">
        <v>0.0</v>
      </c>
      <c r="R71" s="19">
        <v>0.0</v>
      </c>
      <c r="S71" s="19">
        <v>0.0</v>
      </c>
      <c r="T71" s="19">
        <v>320.0</v>
      </c>
      <c r="U71" s="17">
        <v>0.0</v>
      </c>
      <c r="V71" s="19">
        <v>0.0</v>
      </c>
      <c r="W71" s="34"/>
      <c r="X71" s="34"/>
      <c r="Y71" s="34"/>
      <c r="Z71" s="34"/>
    </row>
    <row r="72">
      <c r="A72" s="31" t="s">
        <v>111</v>
      </c>
      <c r="B72" s="19">
        <v>0.0</v>
      </c>
      <c r="C72" s="19">
        <v>0.0</v>
      </c>
      <c r="D72" s="19">
        <v>0.0</v>
      </c>
      <c r="E72" s="19">
        <v>0.0</v>
      </c>
      <c r="F72" s="19">
        <v>0.0</v>
      </c>
      <c r="G72" s="19">
        <v>0.0</v>
      </c>
      <c r="H72" s="19">
        <v>0.0</v>
      </c>
      <c r="I72" s="19">
        <v>0.0</v>
      </c>
      <c r="J72" s="19">
        <v>0.0</v>
      </c>
      <c r="K72" s="19">
        <v>0.0</v>
      </c>
      <c r="L72" s="19">
        <v>0.0</v>
      </c>
      <c r="M72" s="32">
        <v>0.0</v>
      </c>
      <c r="N72" s="33">
        <v>0.0</v>
      </c>
      <c r="O72" s="19">
        <v>0.0</v>
      </c>
      <c r="P72" s="19">
        <v>0.0</v>
      </c>
      <c r="Q72" s="19">
        <v>0.0</v>
      </c>
      <c r="R72" s="19">
        <v>0.0</v>
      </c>
      <c r="S72" s="19">
        <v>0.0</v>
      </c>
      <c r="T72" s="19">
        <v>879.25</v>
      </c>
      <c r="U72" s="17">
        <v>0.0</v>
      </c>
      <c r="V72" s="19">
        <v>0.0</v>
      </c>
      <c r="W72" s="34"/>
      <c r="X72" s="34"/>
      <c r="Y72" s="34"/>
      <c r="Z72" s="34"/>
    </row>
    <row r="73">
      <c r="A73" s="15" t="s">
        <v>112</v>
      </c>
      <c r="B73" s="19">
        <v>0.0</v>
      </c>
      <c r="C73" s="19">
        <v>0.0</v>
      </c>
      <c r="D73" s="19">
        <v>0.0</v>
      </c>
      <c r="E73" s="19">
        <v>0.0</v>
      </c>
      <c r="F73" s="19">
        <v>0.0</v>
      </c>
      <c r="G73" s="19">
        <v>0.0</v>
      </c>
      <c r="H73" s="19">
        <v>0.0</v>
      </c>
      <c r="I73" s="19">
        <v>0.0</v>
      </c>
      <c r="J73" s="19">
        <v>385.0</v>
      </c>
      <c r="K73" s="19">
        <v>0.0</v>
      </c>
      <c r="L73" s="19">
        <v>0.0</v>
      </c>
      <c r="M73" s="19">
        <v>0.0</v>
      </c>
      <c r="N73" s="19">
        <v>0.0</v>
      </c>
      <c r="O73" s="19">
        <v>0.0</v>
      </c>
      <c r="P73" s="17">
        <v>0.0</v>
      </c>
      <c r="Q73" s="17">
        <v>0.0</v>
      </c>
      <c r="R73" s="17">
        <v>0.0</v>
      </c>
      <c r="S73" s="17">
        <v>0.0</v>
      </c>
      <c r="T73" s="17">
        <v>0.0</v>
      </c>
      <c r="U73" s="17">
        <v>0.0</v>
      </c>
      <c r="V73" s="19">
        <v>0.0</v>
      </c>
      <c r="W73" s="21"/>
      <c r="X73" s="21"/>
      <c r="Y73" s="21"/>
      <c r="Z73" s="21"/>
    </row>
    <row r="74">
      <c r="A74" s="15" t="s">
        <v>113</v>
      </c>
      <c r="B74" s="19">
        <v>0.0</v>
      </c>
      <c r="C74" s="19">
        <v>1975.0</v>
      </c>
      <c r="D74" s="19">
        <v>0.0</v>
      </c>
      <c r="E74" s="19">
        <v>0.0</v>
      </c>
      <c r="F74" s="19">
        <v>0.0</v>
      </c>
      <c r="G74" s="19">
        <v>0.0</v>
      </c>
      <c r="H74" s="19">
        <v>0.0</v>
      </c>
      <c r="I74" s="19">
        <v>0.0</v>
      </c>
      <c r="J74" s="19">
        <v>0.0</v>
      </c>
      <c r="K74" s="19">
        <v>0.0</v>
      </c>
      <c r="L74" s="19">
        <v>0.0</v>
      </c>
      <c r="M74" s="19">
        <v>0.0</v>
      </c>
      <c r="N74" s="19">
        <v>0.0</v>
      </c>
      <c r="O74" s="19">
        <v>0.0</v>
      </c>
      <c r="P74" s="17">
        <v>0.0</v>
      </c>
      <c r="Q74" s="17">
        <v>0.0</v>
      </c>
      <c r="R74" s="17">
        <v>0.0</v>
      </c>
      <c r="S74" s="17">
        <v>0.0</v>
      </c>
      <c r="T74" s="17">
        <v>0.0</v>
      </c>
      <c r="U74" s="17">
        <v>0.0</v>
      </c>
      <c r="V74" s="19">
        <v>0.0</v>
      </c>
      <c r="W74" s="21"/>
      <c r="X74" s="21"/>
      <c r="Y74" s="21"/>
      <c r="Z74" s="21"/>
    </row>
    <row r="75">
      <c r="A75" s="15" t="s">
        <v>114</v>
      </c>
      <c r="B75" s="19">
        <v>0.0</v>
      </c>
      <c r="C75" s="19">
        <v>0.0</v>
      </c>
      <c r="D75" s="19">
        <v>0.0</v>
      </c>
      <c r="E75" s="19">
        <v>0.0</v>
      </c>
      <c r="F75" s="19">
        <v>0.0</v>
      </c>
      <c r="G75" s="19">
        <v>0.0</v>
      </c>
      <c r="H75" s="19">
        <v>0.0</v>
      </c>
      <c r="I75" s="19">
        <v>0.0</v>
      </c>
      <c r="J75" s="19">
        <v>0.0</v>
      </c>
      <c r="K75" s="19">
        <v>0.0</v>
      </c>
      <c r="L75" s="19">
        <v>0.0</v>
      </c>
      <c r="M75" s="19">
        <v>0.0</v>
      </c>
      <c r="N75" s="19">
        <v>0.0</v>
      </c>
      <c r="O75" s="19">
        <v>236.97</v>
      </c>
      <c r="P75" s="19">
        <v>0.0</v>
      </c>
      <c r="Q75" s="19">
        <v>0.0</v>
      </c>
      <c r="R75" s="19">
        <v>0.0</v>
      </c>
      <c r="S75" s="19">
        <v>0.0</v>
      </c>
      <c r="T75" s="19">
        <v>0.0</v>
      </c>
      <c r="U75" s="17">
        <v>0.0</v>
      </c>
      <c r="V75" s="19">
        <v>0.0</v>
      </c>
      <c r="W75" s="21"/>
      <c r="X75" s="21"/>
      <c r="Y75" s="21"/>
      <c r="Z75" s="21"/>
    </row>
    <row r="76">
      <c r="A76" s="15" t="s">
        <v>115</v>
      </c>
      <c r="B76" s="19">
        <v>0.0</v>
      </c>
      <c r="C76" s="19">
        <v>142.0</v>
      </c>
      <c r="D76" s="19">
        <v>0.0</v>
      </c>
      <c r="E76" s="19">
        <v>0.0</v>
      </c>
      <c r="F76" s="19">
        <v>0.0</v>
      </c>
      <c r="G76" s="19">
        <v>0.0</v>
      </c>
      <c r="H76" s="19">
        <v>0.0</v>
      </c>
      <c r="I76" s="19">
        <v>0.0</v>
      </c>
      <c r="J76" s="19">
        <v>1349.17</v>
      </c>
      <c r="K76" s="19">
        <v>0.0</v>
      </c>
      <c r="L76" s="19">
        <v>0.0</v>
      </c>
      <c r="M76" s="19">
        <v>0.0</v>
      </c>
      <c r="N76" s="19">
        <v>0.0</v>
      </c>
      <c r="O76" s="19">
        <v>0.0</v>
      </c>
      <c r="P76" s="19">
        <v>0.0</v>
      </c>
      <c r="Q76" s="19">
        <v>0.0</v>
      </c>
      <c r="R76" s="19">
        <v>0.0</v>
      </c>
      <c r="S76" s="19">
        <v>0.0</v>
      </c>
      <c r="T76" s="19">
        <v>0.0</v>
      </c>
      <c r="U76" s="17">
        <v>0.0</v>
      </c>
      <c r="V76" s="19">
        <v>0.0</v>
      </c>
      <c r="W76" s="21"/>
      <c r="X76" s="21"/>
      <c r="Y76" s="21"/>
      <c r="Z76" s="21"/>
    </row>
    <row r="77">
      <c r="A77" s="35" t="s">
        <v>116</v>
      </c>
      <c r="B77" s="19">
        <v>0.0</v>
      </c>
      <c r="C77" s="19">
        <v>0.0</v>
      </c>
      <c r="D77" s="19">
        <v>0.0</v>
      </c>
      <c r="E77" s="19">
        <v>0.0</v>
      </c>
      <c r="F77" s="19">
        <v>0.0</v>
      </c>
      <c r="G77" s="19">
        <v>0.0</v>
      </c>
      <c r="H77" s="19">
        <v>0.0</v>
      </c>
      <c r="I77" s="19">
        <v>0.0</v>
      </c>
      <c r="J77" s="19">
        <v>937.5</v>
      </c>
      <c r="K77" s="19">
        <v>0.0</v>
      </c>
      <c r="L77" s="19">
        <v>0.0</v>
      </c>
      <c r="M77" s="32">
        <v>0.0</v>
      </c>
      <c r="N77" s="32">
        <v>0.0</v>
      </c>
      <c r="O77" s="19">
        <v>0.0</v>
      </c>
      <c r="P77" s="19">
        <v>0.0</v>
      </c>
      <c r="Q77" s="19">
        <v>0.0</v>
      </c>
      <c r="R77" s="19">
        <v>0.0</v>
      </c>
      <c r="S77" s="19">
        <v>0.0</v>
      </c>
      <c r="T77" s="19">
        <v>0.0</v>
      </c>
      <c r="U77" s="17">
        <v>0.0</v>
      </c>
      <c r="V77" s="19">
        <v>0.0</v>
      </c>
      <c r="W77" s="34"/>
      <c r="X77" s="34"/>
      <c r="Y77" s="34"/>
      <c r="Z77" s="34"/>
    </row>
    <row r="78">
      <c r="A78" s="35" t="s">
        <v>117</v>
      </c>
      <c r="B78" s="19">
        <v>0.0</v>
      </c>
      <c r="C78" s="19">
        <v>700.0</v>
      </c>
      <c r="D78" s="19">
        <v>0.0</v>
      </c>
      <c r="E78" s="19">
        <v>0.0</v>
      </c>
      <c r="F78" s="19">
        <v>0.0</v>
      </c>
      <c r="G78" s="19">
        <v>0.0</v>
      </c>
      <c r="H78" s="19">
        <v>0.0</v>
      </c>
      <c r="I78" s="19">
        <v>0.0</v>
      </c>
      <c r="J78" s="19">
        <v>0.0</v>
      </c>
      <c r="K78" s="19">
        <v>0.0</v>
      </c>
      <c r="L78" s="19">
        <v>0.0</v>
      </c>
      <c r="M78" s="32">
        <v>0.0</v>
      </c>
      <c r="N78" s="32">
        <v>0.0</v>
      </c>
      <c r="O78" s="19">
        <v>0.0</v>
      </c>
      <c r="P78" s="19">
        <v>0.0</v>
      </c>
      <c r="Q78" s="19">
        <v>0.0</v>
      </c>
      <c r="R78" s="19">
        <v>0.0</v>
      </c>
      <c r="S78" s="19">
        <v>0.0</v>
      </c>
      <c r="T78" s="19">
        <v>0.0</v>
      </c>
      <c r="U78" s="17">
        <v>0.0</v>
      </c>
      <c r="V78" s="19">
        <v>0.0</v>
      </c>
      <c r="W78" s="34"/>
      <c r="X78" s="34"/>
      <c r="Y78" s="34"/>
      <c r="Z78" s="34"/>
    </row>
    <row r="79">
      <c r="A79" s="15" t="s">
        <v>118</v>
      </c>
      <c r="B79" s="17">
        <v>0.0</v>
      </c>
      <c r="C79" s="17">
        <v>0.0</v>
      </c>
      <c r="D79" s="17">
        <v>0.0</v>
      </c>
      <c r="E79" s="17">
        <v>0.0</v>
      </c>
      <c r="F79" s="17">
        <v>0.0</v>
      </c>
      <c r="G79" s="17">
        <v>0.0</v>
      </c>
      <c r="H79" s="17">
        <v>0.0</v>
      </c>
      <c r="I79" s="17">
        <v>0.0</v>
      </c>
      <c r="J79" s="17">
        <v>0.0</v>
      </c>
      <c r="K79" s="17">
        <v>0.0</v>
      </c>
      <c r="L79" s="17">
        <v>0.0</v>
      </c>
      <c r="M79" s="17">
        <v>0.0</v>
      </c>
      <c r="N79" s="17">
        <v>0.0</v>
      </c>
      <c r="O79" s="17">
        <v>0.0</v>
      </c>
      <c r="P79" s="17">
        <v>0.0</v>
      </c>
      <c r="Q79" s="17">
        <v>0.0</v>
      </c>
      <c r="R79" s="17">
        <v>0.0</v>
      </c>
      <c r="S79" s="17">
        <v>0.0</v>
      </c>
      <c r="T79" s="17">
        <v>200.0</v>
      </c>
      <c r="U79" s="17">
        <v>0.0</v>
      </c>
      <c r="V79" s="19">
        <v>0.0</v>
      </c>
      <c r="W79" s="21"/>
      <c r="X79" s="21"/>
      <c r="Y79" s="21"/>
      <c r="Z79" s="21"/>
    </row>
    <row r="80">
      <c r="A80" s="15" t="s">
        <v>119</v>
      </c>
      <c r="B80" s="17">
        <v>0.0</v>
      </c>
      <c r="C80" s="17">
        <v>0.0</v>
      </c>
      <c r="D80" s="17">
        <v>0.0</v>
      </c>
      <c r="E80" s="17">
        <v>0.0</v>
      </c>
      <c r="F80" s="17">
        <v>0.0</v>
      </c>
      <c r="G80" s="17">
        <v>0.0</v>
      </c>
      <c r="H80" s="17">
        <v>0.0</v>
      </c>
      <c r="I80" s="17">
        <v>0.0</v>
      </c>
      <c r="J80" s="17">
        <v>0.0</v>
      </c>
      <c r="K80" s="17">
        <v>0.0</v>
      </c>
      <c r="L80" s="17">
        <v>0.0</v>
      </c>
      <c r="M80" s="17">
        <v>0.0</v>
      </c>
      <c r="N80" s="17">
        <v>0.0</v>
      </c>
      <c r="O80" s="17">
        <v>1016.65</v>
      </c>
      <c r="P80" s="17">
        <v>0.0</v>
      </c>
      <c r="Q80" s="17">
        <v>0.0</v>
      </c>
      <c r="R80" s="17">
        <v>0.0</v>
      </c>
      <c r="S80" s="17">
        <v>0.0</v>
      </c>
      <c r="T80" s="17">
        <v>0.0</v>
      </c>
      <c r="U80" s="17">
        <v>0.0</v>
      </c>
      <c r="V80" s="19">
        <v>0.0</v>
      </c>
      <c r="W80" s="21"/>
      <c r="X80" s="21"/>
      <c r="Y80" s="21"/>
      <c r="Z80" s="21"/>
    </row>
    <row r="81">
      <c r="A81" s="15" t="s">
        <v>120</v>
      </c>
      <c r="B81" s="17">
        <v>0.0</v>
      </c>
      <c r="C81" s="17">
        <v>0.0</v>
      </c>
      <c r="D81" s="17">
        <v>0.0</v>
      </c>
      <c r="E81" s="17">
        <v>0.0</v>
      </c>
      <c r="F81" s="17">
        <v>0.0</v>
      </c>
      <c r="G81" s="17">
        <v>0.0</v>
      </c>
      <c r="H81" s="17">
        <v>0.0</v>
      </c>
      <c r="I81" s="17">
        <v>0.0</v>
      </c>
      <c r="J81" s="17">
        <v>0.0</v>
      </c>
      <c r="K81" s="17">
        <v>0.0</v>
      </c>
      <c r="L81" s="17">
        <v>0.0</v>
      </c>
      <c r="M81" s="17">
        <v>0.0</v>
      </c>
      <c r="N81" s="17">
        <v>0.0</v>
      </c>
      <c r="O81" s="17">
        <v>0.0</v>
      </c>
      <c r="P81" s="17">
        <v>0.0</v>
      </c>
      <c r="Q81" s="17">
        <v>0.0</v>
      </c>
      <c r="R81" s="17">
        <v>0.0</v>
      </c>
      <c r="S81" s="17">
        <v>0.0</v>
      </c>
      <c r="T81" s="17">
        <v>0.0</v>
      </c>
      <c r="U81" s="17">
        <v>0.0</v>
      </c>
      <c r="V81" s="19">
        <v>0.0</v>
      </c>
      <c r="W81" s="21"/>
      <c r="X81" s="21"/>
      <c r="Y81" s="21"/>
      <c r="Z81" s="21"/>
    </row>
    <row r="82">
      <c r="A82" s="15" t="s">
        <v>121</v>
      </c>
      <c r="B82" s="19">
        <v>0.0</v>
      </c>
      <c r="C82" s="19">
        <v>0.0</v>
      </c>
      <c r="D82" s="19">
        <v>0.0</v>
      </c>
      <c r="E82" s="19">
        <v>0.0</v>
      </c>
      <c r="F82" s="19">
        <v>0.0</v>
      </c>
      <c r="G82" s="19">
        <v>0.0</v>
      </c>
      <c r="H82" s="19">
        <v>0.0</v>
      </c>
      <c r="I82" s="19">
        <v>0.0</v>
      </c>
      <c r="J82" s="19">
        <v>0.0</v>
      </c>
      <c r="K82" s="19">
        <v>0.0</v>
      </c>
      <c r="L82" s="19">
        <v>0.0</v>
      </c>
      <c r="M82" s="19">
        <v>0.0</v>
      </c>
      <c r="N82" s="19">
        <v>0.0</v>
      </c>
      <c r="O82" s="19">
        <v>0.0</v>
      </c>
      <c r="P82" s="19">
        <v>0.0</v>
      </c>
      <c r="Q82" s="19">
        <v>0.0</v>
      </c>
      <c r="R82" s="19">
        <v>0.0</v>
      </c>
      <c r="S82" s="19">
        <v>0.0</v>
      </c>
      <c r="T82" s="19">
        <v>0.0</v>
      </c>
      <c r="U82" s="19">
        <v>0.0</v>
      </c>
      <c r="V82" s="19">
        <v>0.0</v>
      </c>
      <c r="W82" s="21"/>
      <c r="X82" s="21"/>
      <c r="Y82" s="21"/>
      <c r="Z82" s="21"/>
    </row>
    <row r="83">
      <c r="A83" s="15" t="s">
        <v>122</v>
      </c>
      <c r="B83" s="19">
        <v>0.0</v>
      </c>
      <c r="C83" s="19">
        <v>0.0</v>
      </c>
      <c r="D83" s="19">
        <v>0.0</v>
      </c>
      <c r="E83" s="19">
        <v>0.0</v>
      </c>
      <c r="F83" s="19">
        <v>0.0</v>
      </c>
      <c r="G83" s="19">
        <v>0.0</v>
      </c>
      <c r="H83" s="19">
        <v>0.0</v>
      </c>
      <c r="I83" s="19">
        <v>0.0</v>
      </c>
      <c r="J83" s="19">
        <v>0.0</v>
      </c>
      <c r="K83" s="19">
        <v>0.0</v>
      </c>
      <c r="L83" s="19">
        <v>0.0</v>
      </c>
      <c r="M83" s="19">
        <v>0.0</v>
      </c>
      <c r="N83" s="19">
        <v>0.0</v>
      </c>
      <c r="O83" s="19">
        <v>0.0</v>
      </c>
      <c r="P83" s="19">
        <v>0.0</v>
      </c>
      <c r="Q83" s="19">
        <v>0.0</v>
      </c>
      <c r="R83" s="19">
        <v>0.0</v>
      </c>
      <c r="S83" s="19">
        <v>0.0</v>
      </c>
      <c r="T83" s="19">
        <v>0.0</v>
      </c>
      <c r="U83" s="19">
        <v>0.0</v>
      </c>
      <c r="V83" s="19">
        <v>0.0</v>
      </c>
      <c r="W83" s="6"/>
      <c r="X83" s="21"/>
      <c r="Y83" s="21"/>
      <c r="Z83" s="21"/>
    </row>
    <row r="84">
      <c r="A84" s="15" t="s">
        <v>123</v>
      </c>
      <c r="B84" s="19">
        <v>0.0</v>
      </c>
      <c r="C84" s="19">
        <v>100.0</v>
      </c>
      <c r="D84" s="19">
        <v>0.0</v>
      </c>
      <c r="E84" s="19">
        <v>0.0</v>
      </c>
      <c r="F84" s="19">
        <v>0.0</v>
      </c>
      <c r="G84" s="19">
        <v>0.0</v>
      </c>
      <c r="H84" s="19">
        <v>0.0</v>
      </c>
      <c r="I84" s="19">
        <v>0.0</v>
      </c>
      <c r="J84" s="19">
        <v>0.0</v>
      </c>
      <c r="K84" s="19">
        <v>0.0</v>
      </c>
      <c r="L84" s="19">
        <v>0.0</v>
      </c>
      <c r="M84" s="19">
        <v>0.0</v>
      </c>
      <c r="N84" s="19">
        <v>0.0</v>
      </c>
      <c r="O84" s="19">
        <v>0.0</v>
      </c>
      <c r="P84" s="19">
        <v>0.0</v>
      </c>
      <c r="Q84" s="19">
        <v>0.0</v>
      </c>
      <c r="R84" s="19">
        <v>0.0</v>
      </c>
      <c r="S84" s="19">
        <v>0.0</v>
      </c>
      <c r="T84" s="19">
        <v>0.0</v>
      </c>
      <c r="U84" s="19">
        <v>0.0</v>
      </c>
      <c r="V84" s="19">
        <v>0.0</v>
      </c>
      <c r="W84" s="21"/>
      <c r="X84" s="21"/>
      <c r="Y84" s="21"/>
      <c r="Z84" s="21"/>
    </row>
    <row r="85">
      <c r="A85" s="36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34"/>
      <c r="W85" s="21"/>
      <c r="X85" s="21"/>
      <c r="Y85" s="21"/>
      <c r="Z85" s="21"/>
    </row>
    <row r="86">
      <c r="A86" s="36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34"/>
      <c r="W86" s="21"/>
      <c r="X86" s="21"/>
      <c r="Y86" s="21"/>
      <c r="Z86" s="21"/>
    </row>
    <row r="87">
      <c r="A87" s="36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34"/>
      <c r="W87" s="21"/>
      <c r="X87" s="21"/>
      <c r="Y87" s="21"/>
      <c r="Z87" s="21"/>
    </row>
    <row r="88">
      <c r="A88" s="36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34"/>
      <c r="W88" s="21"/>
      <c r="X88" s="21"/>
      <c r="Y88" s="21"/>
      <c r="Z88" s="21"/>
    </row>
    <row r="89">
      <c r="A89" s="36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34"/>
      <c r="W89" s="21"/>
      <c r="X89" s="21"/>
      <c r="Y89" s="21"/>
      <c r="Z89" s="21"/>
    </row>
    <row r="90">
      <c r="A90" s="36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34"/>
      <c r="W90" s="21"/>
      <c r="X90" s="21"/>
      <c r="Y90" s="21"/>
      <c r="Z90" s="21"/>
    </row>
    <row r="91">
      <c r="A91" s="36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34"/>
      <c r="W91" s="21"/>
      <c r="X91" s="21"/>
      <c r="Y91" s="21"/>
      <c r="Z91" s="21"/>
    </row>
    <row r="92">
      <c r="A92" s="36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34"/>
      <c r="W92" s="21"/>
      <c r="X92" s="21"/>
      <c r="Y92" s="21"/>
      <c r="Z92" s="21"/>
    </row>
    <row r="93">
      <c r="A93" s="36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34"/>
      <c r="W93" s="21"/>
      <c r="X93" s="21"/>
      <c r="Y93" s="21"/>
      <c r="Z93" s="21"/>
    </row>
    <row r="94">
      <c r="A94" s="36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34"/>
      <c r="W94" s="21"/>
      <c r="X94" s="21"/>
      <c r="Y94" s="21"/>
      <c r="Z94" s="21"/>
    </row>
    <row r="95">
      <c r="A95" s="36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34"/>
      <c r="W95" s="21"/>
      <c r="X95" s="21"/>
      <c r="Y95" s="21"/>
      <c r="Z95" s="21"/>
    </row>
    <row r="96">
      <c r="A96" s="36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34"/>
      <c r="W96" s="21"/>
      <c r="X96" s="21"/>
      <c r="Y96" s="21"/>
      <c r="Z96" s="21"/>
    </row>
    <row r="97">
      <c r="A97" s="36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34"/>
      <c r="W97" s="21"/>
      <c r="X97" s="21"/>
      <c r="Y97" s="21"/>
      <c r="Z97" s="21"/>
    </row>
    <row r="98">
      <c r="A98" s="36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34"/>
      <c r="W98" s="21"/>
      <c r="X98" s="21"/>
      <c r="Y98" s="21"/>
      <c r="Z98" s="21"/>
    </row>
    <row r="99">
      <c r="A99" s="36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34"/>
      <c r="W99" s="21"/>
      <c r="X99" s="21"/>
      <c r="Y99" s="21"/>
      <c r="Z99" s="21"/>
    </row>
    <row r="100">
      <c r="A100" s="36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34"/>
      <c r="W100" s="21"/>
      <c r="X100" s="21"/>
      <c r="Y100" s="21"/>
      <c r="Z100" s="21"/>
    </row>
    <row r="101">
      <c r="A101" s="36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34"/>
      <c r="W101" s="21"/>
      <c r="X101" s="21"/>
      <c r="Y101" s="21"/>
      <c r="Z101" s="21"/>
    </row>
    <row r="102">
      <c r="A102" s="36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34"/>
      <c r="W102" s="21"/>
      <c r="X102" s="21"/>
      <c r="Y102" s="21"/>
      <c r="Z102" s="21"/>
    </row>
    <row r="103">
      <c r="A103" s="36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34"/>
      <c r="W103" s="21"/>
      <c r="X103" s="21"/>
      <c r="Y103" s="21"/>
      <c r="Z103" s="21"/>
    </row>
    <row r="104">
      <c r="A104" s="36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34"/>
      <c r="W104" s="21"/>
      <c r="X104" s="21"/>
      <c r="Y104" s="21"/>
      <c r="Z104" s="21"/>
    </row>
    <row r="105">
      <c r="A105" s="36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34"/>
      <c r="W105" s="21"/>
      <c r="X105" s="21"/>
      <c r="Y105" s="21"/>
      <c r="Z105" s="21"/>
    </row>
    <row r="106">
      <c r="A106" s="36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34"/>
      <c r="W106" s="21"/>
      <c r="X106" s="21"/>
      <c r="Y106" s="21"/>
      <c r="Z106" s="21"/>
    </row>
    <row r="107">
      <c r="A107" s="36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34"/>
      <c r="W107" s="21"/>
      <c r="X107" s="21"/>
      <c r="Y107" s="21"/>
      <c r="Z107" s="21"/>
    </row>
    <row r="108">
      <c r="A108" s="36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34"/>
      <c r="W108" s="21"/>
      <c r="X108" s="21"/>
      <c r="Y108" s="21"/>
      <c r="Z108" s="21"/>
    </row>
    <row r="109">
      <c r="A109" s="36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34"/>
      <c r="W109" s="21"/>
      <c r="X109" s="21"/>
      <c r="Y109" s="21"/>
      <c r="Z109" s="21"/>
    </row>
    <row r="110">
      <c r="A110" s="36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34"/>
      <c r="W110" s="21"/>
      <c r="X110" s="21"/>
      <c r="Y110" s="21"/>
      <c r="Z110" s="21"/>
    </row>
    <row r="111">
      <c r="A111" s="36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34"/>
      <c r="W111" s="21"/>
      <c r="X111" s="21"/>
      <c r="Y111" s="21"/>
      <c r="Z111" s="21"/>
    </row>
    <row r="112">
      <c r="A112" s="36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34"/>
      <c r="W112" s="21"/>
      <c r="X112" s="21"/>
      <c r="Y112" s="21"/>
      <c r="Z112" s="21"/>
    </row>
    <row r="113">
      <c r="A113" s="36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34"/>
      <c r="W113" s="21"/>
      <c r="X113" s="21"/>
      <c r="Y113" s="21"/>
      <c r="Z113" s="21"/>
    </row>
    <row r="114">
      <c r="A114" s="36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34"/>
      <c r="W114" s="21"/>
      <c r="X114" s="21"/>
      <c r="Y114" s="21"/>
      <c r="Z114" s="21"/>
    </row>
    <row r="115">
      <c r="A115" s="36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34"/>
      <c r="W115" s="21"/>
      <c r="X115" s="21"/>
      <c r="Y115" s="21"/>
      <c r="Z115" s="21"/>
    </row>
    <row r="116">
      <c r="A116" s="36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34"/>
      <c r="W116" s="21"/>
      <c r="X116" s="21"/>
      <c r="Y116" s="21"/>
      <c r="Z116" s="21"/>
    </row>
    <row r="117">
      <c r="A117" s="36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34"/>
      <c r="W117" s="21"/>
      <c r="X117" s="21"/>
      <c r="Y117" s="21"/>
      <c r="Z117" s="21"/>
    </row>
    <row r="118">
      <c r="A118" s="36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34"/>
      <c r="W118" s="21"/>
      <c r="X118" s="21"/>
      <c r="Y118" s="21"/>
      <c r="Z118" s="21"/>
    </row>
    <row r="119">
      <c r="A119" s="36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34"/>
      <c r="W119" s="21"/>
      <c r="X119" s="21"/>
      <c r="Y119" s="21"/>
      <c r="Z119" s="21"/>
    </row>
    <row r="120">
      <c r="A120" s="36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34"/>
      <c r="W120" s="21"/>
      <c r="X120" s="21"/>
      <c r="Y120" s="21"/>
      <c r="Z120" s="21"/>
    </row>
    <row r="121">
      <c r="A121" s="36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34"/>
      <c r="W121" s="21"/>
      <c r="X121" s="21"/>
      <c r="Y121" s="21"/>
      <c r="Z121" s="21"/>
    </row>
    <row r="122">
      <c r="A122" s="36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34"/>
      <c r="W122" s="21"/>
      <c r="X122" s="21"/>
      <c r="Y122" s="21"/>
      <c r="Z122" s="21"/>
    </row>
    <row r="123">
      <c r="A123" s="36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34"/>
      <c r="W123" s="21"/>
      <c r="X123" s="21"/>
      <c r="Y123" s="21"/>
      <c r="Z123" s="21"/>
    </row>
    <row r="124">
      <c r="A124" s="36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34"/>
      <c r="W124" s="21"/>
      <c r="X124" s="21"/>
      <c r="Y124" s="21"/>
      <c r="Z124" s="21"/>
    </row>
    <row r="125">
      <c r="A125" s="36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34"/>
      <c r="W125" s="21"/>
      <c r="X125" s="21"/>
      <c r="Y125" s="21"/>
      <c r="Z125" s="21"/>
    </row>
    <row r="126">
      <c r="A126" s="36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34"/>
      <c r="W126" s="21"/>
      <c r="X126" s="21"/>
      <c r="Y126" s="21"/>
      <c r="Z126" s="21"/>
    </row>
    <row r="127">
      <c r="A127" s="36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34"/>
      <c r="W127" s="21"/>
      <c r="X127" s="21"/>
      <c r="Y127" s="21"/>
      <c r="Z127" s="21"/>
    </row>
    <row r="128">
      <c r="A128" s="36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34"/>
      <c r="W128" s="21"/>
      <c r="X128" s="21"/>
      <c r="Y128" s="21"/>
      <c r="Z128" s="21"/>
    </row>
    <row r="129">
      <c r="A129" s="36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34"/>
      <c r="W129" s="21"/>
      <c r="X129" s="21"/>
      <c r="Y129" s="21"/>
      <c r="Z129" s="21"/>
    </row>
    <row r="130">
      <c r="A130" s="36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34"/>
      <c r="W130" s="21"/>
      <c r="X130" s="21"/>
      <c r="Y130" s="21"/>
      <c r="Z130" s="21"/>
    </row>
    <row r="131">
      <c r="A131" s="36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34"/>
      <c r="W131" s="21"/>
      <c r="X131" s="21"/>
      <c r="Y131" s="21"/>
      <c r="Z131" s="21"/>
    </row>
    <row r="132">
      <c r="A132" s="36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34"/>
      <c r="W132" s="21"/>
      <c r="X132" s="21"/>
      <c r="Y132" s="21"/>
      <c r="Z132" s="21"/>
    </row>
    <row r="133">
      <c r="A133" s="36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34"/>
      <c r="W133" s="21"/>
      <c r="X133" s="21"/>
      <c r="Y133" s="21"/>
      <c r="Z133" s="21"/>
    </row>
    <row r="134">
      <c r="A134" s="36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34"/>
      <c r="W134" s="21"/>
      <c r="X134" s="21"/>
      <c r="Y134" s="21"/>
      <c r="Z134" s="21"/>
    </row>
    <row r="135">
      <c r="A135" s="36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34"/>
      <c r="W135" s="21"/>
      <c r="X135" s="21"/>
      <c r="Y135" s="21"/>
      <c r="Z135" s="21"/>
    </row>
    <row r="136">
      <c r="A136" s="36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34"/>
      <c r="W136" s="21"/>
      <c r="X136" s="21"/>
      <c r="Y136" s="21"/>
      <c r="Z136" s="21"/>
    </row>
    <row r="137">
      <c r="A137" s="36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34"/>
      <c r="W137" s="21"/>
      <c r="X137" s="21"/>
      <c r="Y137" s="21"/>
      <c r="Z137" s="21"/>
    </row>
    <row r="138">
      <c r="A138" s="36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34"/>
      <c r="W138" s="21"/>
      <c r="X138" s="21"/>
      <c r="Y138" s="21"/>
      <c r="Z138" s="21"/>
    </row>
    <row r="139">
      <c r="A139" s="36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34"/>
      <c r="W139" s="21"/>
      <c r="X139" s="21"/>
      <c r="Y139" s="21"/>
      <c r="Z139" s="21"/>
    </row>
    <row r="140">
      <c r="A140" s="36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34"/>
      <c r="W140" s="21"/>
      <c r="X140" s="21"/>
      <c r="Y140" s="21"/>
      <c r="Z140" s="21"/>
    </row>
    <row r="141">
      <c r="A141" s="36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34"/>
      <c r="W141" s="21"/>
      <c r="X141" s="21"/>
      <c r="Y141" s="21"/>
      <c r="Z141" s="21"/>
    </row>
    <row r="142">
      <c r="A142" s="36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34"/>
      <c r="W142" s="21"/>
      <c r="X142" s="21"/>
      <c r="Y142" s="21"/>
      <c r="Z142" s="21"/>
    </row>
    <row r="143">
      <c r="A143" s="36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34"/>
      <c r="W143" s="21"/>
      <c r="X143" s="21"/>
      <c r="Y143" s="21"/>
      <c r="Z143" s="21"/>
    </row>
    <row r="144">
      <c r="A144" s="36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34"/>
      <c r="W144" s="21"/>
      <c r="X144" s="21"/>
      <c r="Y144" s="21"/>
      <c r="Z144" s="21"/>
    </row>
    <row r="145">
      <c r="A145" s="36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34"/>
      <c r="W145" s="21"/>
      <c r="X145" s="21"/>
      <c r="Y145" s="21"/>
      <c r="Z145" s="21"/>
    </row>
    <row r="146">
      <c r="A146" s="36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34"/>
      <c r="W146" s="21"/>
      <c r="X146" s="21"/>
      <c r="Y146" s="21"/>
      <c r="Z146" s="21"/>
    </row>
    <row r="147">
      <c r="A147" s="36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34"/>
      <c r="W147" s="21"/>
      <c r="X147" s="21"/>
      <c r="Y147" s="21"/>
      <c r="Z147" s="21"/>
    </row>
    <row r="148">
      <c r="A148" s="36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34"/>
      <c r="W148" s="21"/>
      <c r="X148" s="21"/>
      <c r="Y148" s="21"/>
      <c r="Z148" s="21"/>
    </row>
    <row r="149">
      <c r="A149" s="36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34"/>
      <c r="W149" s="21"/>
      <c r="X149" s="21"/>
      <c r="Y149" s="21"/>
      <c r="Z149" s="21"/>
    </row>
    <row r="150">
      <c r="A150" s="36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34"/>
      <c r="W150" s="21"/>
      <c r="X150" s="21"/>
      <c r="Y150" s="21"/>
      <c r="Z150" s="21"/>
    </row>
    <row r="151">
      <c r="A151" s="36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34"/>
      <c r="W151" s="21"/>
      <c r="X151" s="21"/>
      <c r="Y151" s="21"/>
      <c r="Z151" s="21"/>
    </row>
    <row r="152">
      <c r="A152" s="36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34"/>
      <c r="W152" s="21"/>
      <c r="X152" s="21"/>
      <c r="Y152" s="21"/>
      <c r="Z152" s="21"/>
    </row>
    <row r="153">
      <c r="A153" s="36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34"/>
      <c r="W153" s="21"/>
      <c r="X153" s="21"/>
      <c r="Y153" s="21"/>
      <c r="Z153" s="21"/>
    </row>
    <row r="154">
      <c r="A154" s="36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34"/>
      <c r="W154" s="21"/>
      <c r="X154" s="21"/>
      <c r="Y154" s="21"/>
      <c r="Z154" s="21"/>
    </row>
    <row r="155">
      <c r="A155" s="36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34"/>
      <c r="W155" s="21"/>
      <c r="X155" s="21"/>
      <c r="Y155" s="21"/>
      <c r="Z155" s="21"/>
    </row>
    <row r="156">
      <c r="A156" s="36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34"/>
      <c r="W156" s="21"/>
      <c r="X156" s="21"/>
      <c r="Y156" s="21"/>
      <c r="Z156" s="21"/>
    </row>
    <row r="157">
      <c r="A157" s="36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34"/>
      <c r="W157" s="21"/>
      <c r="X157" s="21"/>
      <c r="Y157" s="21"/>
      <c r="Z157" s="21"/>
    </row>
    <row r="158">
      <c r="A158" s="36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34"/>
      <c r="W158" s="21"/>
      <c r="X158" s="21"/>
      <c r="Y158" s="21"/>
      <c r="Z158" s="21"/>
    </row>
    <row r="159">
      <c r="A159" s="36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34"/>
      <c r="W159" s="21"/>
      <c r="X159" s="21"/>
      <c r="Y159" s="21"/>
      <c r="Z159" s="21"/>
    </row>
    <row r="160">
      <c r="A160" s="36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34"/>
      <c r="W160" s="21"/>
      <c r="X160" s="21"/>
      <c r="Y160" s="21"/>
      <c r="Z160" s="21"/>
    </row>
    <row r="161">
      <c r="A161" s="36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34"/>
      <c r="W161" s="21"/>
      <c r="X161" s="21"/>
      <c r="Y161" s="21"/>
      <c r="Z161" s="21"/>
    </row>
    <row r="162">
      <c r="A162" s="36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34"/>
      <c r="W162" s="21"/>
      <c r="X162" s="21"/>
      <c r="Y162" s="21"/>
      <c r="Z162" s="21"/>
    </row>
    <row r="163">
      <c r="A163" s="36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34"/>
      <c r="W163" s="21"/>
      <c r="X163" s="21"/>
      <c r="Y163" s="21"/>
      <c r="Z163" s="21"/>
    </row>
    <row r="164">
      <c r="A164" s="36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34"/>
      <c r="W164" s="21"/>
      <c r="X164" s="21"/>
      <c r="Y164" s="21"/>
      <c r="Z164" s="21"/>
    </row>
    <row r="165">
      <c r="A165" s="36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34"/>
      <c r="W165" s="21"/>
      <c r="X165" s="21"/>
      <c r="Y165" s="21"/>
      <c r="Z165" s="21"/>
    </row>
    <row r="166">
      <c r="A166" s="36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34"/>
      <c r="W166" s="21"/>
      <c r="X166" s="21"/>
      <c r="Y166" s="21"/>
      <c r="Z166" s="21"/>
    </row>
    <row r="167">
      <c r="A167" s="36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34"/>
      <c r="W167" s="21"/>
      <c r="X167" s="21"/>
      <c r="Y167" s="21"/>
      <c r="Z167" s="21"/>
    </row>
    <row r="168">
      <c r="A168" s="36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34"/>
      <c r="W168" s="21"/>
      <c r="X168" s="21"/>
      <c r="Y168" s="21"/>
      <c r="Z168" s="21"/>
    </row>
    <row r="169">
      <c r="A169" s="36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34"/>
      <c r="W169" s="21"/>
      <c r="X169" s="21"/>
      <c r="Y169" s="21"/>
      <c r="Z169" s="21"/>
    </row>
    <row r="170">
      <c r="A170" s="36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34"/>
      <c r="W170" s="21"/>
      <c r="X170" s="21"/>
      <c r="Y170" s="21"/>
      <c r="Z170" s="21"/>
    </row>
    <row r="171">
      <c r="A171" s="36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34"/>
      <c r="W171" s="21"/>
      <c r="X171" s="21"/>
      <c r="Y171" s="21"/>
      <c r="Z171" s="21"/>
    </row>
    <row r="172">
      <c r="A172" s="36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34"/>
      <c r="W172" s="21"/>
      <c r="X172" s="21"/>
      <c r="Y172" s="21"/>
      <c r="Z172" s="21"/>
    </row>
    <row r="173">
      <c r="A173" s="36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34"/>
      <c r="W173" s="21"/>
      <c r="X173" s="21"/>
      <c r="Y173" s="21"/>
      <c r="Z173" s="21"/>
    </row>
    <row r="174">
      <c r="A174" s="36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34"/>
      <c r="W174" s="21"/>
      <c r="X174" s="21"/>
      <c r="Y174" s="21"/>
      <c r="Z174" s="21"/>
    </row>
    <row r="175">
      <c r="A175" s="36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34"/>
      <c r="W175" s="21"/>
      <c r="X175" s="21"/>
      <c r="Y175" s="21"/>
      <c r="Z175" s="21"/>
    </row>
    <row r="176">
      <c r="A176" s="36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34"/>
      <c r="W176" s="21"/>
      <c r="X176" s="21"/>
      <c r="Y176" s="21"/>
      <c r="Z176" s="21"/>
    </row>
    <row r="177">
      <c r="A177" s="36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34"/>
      <c r="W177" s="21"/>
      <c r="X177" s="21"/>
      <c r="Y177" s="21"/>
      <c r="Z177" s="21"/>
    </row>
    <row r="178">
      <c r="A178" s="36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34"/>
      <c r="W178" s="21"/>
      <c r="X178" s="21"/>
      <c r="Y178" s="21"/>
      <c r="Z178" s="21"/>
    </row>
    <row r="179">
      <c r="A179" s="36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34"/>
      <c r="W179" s="21"/>
      <c r="X179" s="21"/>
      <c r="Y179" s="21"/>
      <c r="Z179" s="21"/>
    </row>
    <row r="180">
      <c r="A180" s="36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34"/>
      <c r="W180" s="21"/>
      <c r="X180" s="21"/>
      <c r="Y180" s="21"/>
      <c r="Z180" s="21"/>
    </row>
    <row r="181">
      <c r="A181" s="36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34"/>
      <c r="W181" s="21"/>
      <c r="X181" s="21"/>
      <c r="Y181" s="21"/>
      <c r="Z181" s="21"/>
    </row>
    <row r="182">
      <c r="A182" s="36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34"/>
      <c r="W182" s="21"/>
      <c r="X182" s="21"/>
      <c r="Y182" s="21"/>
      <c r="Z182" s="21"/>
    </row>
    <row r="183">
      <c r="A183" s="36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34"/>
      <c r="W183" s="21"/>
      <c r="X183" s="21"/>
      <c r="Y183" s="21"/>
      <c r="Z183" s="21"/>
    </row>
    <row r="184">
      <c r="A184" s="36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34"/>
      <c r="W184" s="21"/>
      <c r="X184" s="21"/>
      <c r="Y184" s="21"/>
      <c r="Z184" s="21"/>
    </row>
    <row r="185">
      <c r="A185" s="36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34"/>
      <c r="W185" s="21"/>
      <c r="X185" s="21"/>
      <c r="Y185" s="21"/>
      <c r="Z185" s="21"/>
    </row>
    <row r="186">
      <c r="A186" s="36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34"/>
      <c r="W186" s="21"/>
      <c r="X186" s="21"/>
      <c r="Y186" s="21"/>
      <c r="Z186" s="21"/>
    </row>
    <row r="187">
      <c r="A187" s="36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34"/>
      <c r="W187" s="21"/>
      <c r="X187" s="21"/>
      <c r="Y187" s="21"/>
      <c r="Z187" s="21"/>
    </row>
    <row r="188">
      <c r="A188" s="36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34"/>
      <c r="W188" s="21"/>
      <c r="X188" s="21"/>
      <c r="Y188" s="21"/>
      <c r="Z188" s="21"/>
    </row>
    <row r="189">
      <c r="A189" s="36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34"/>
      <c r="W189" s="21"/>
      <c r="X189" s="21"/>
      <c r="Y189" s="21"/>
      <c r="Z189" s="21"/>
    </row>
    <row r="190">
      <c r="A190" s="36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34"/>
      <c r="W190" s="21"/>
      <c r="X190" s="21"/>
      <c r="Y190" s="21"/>
      <c r="Z190" s="21"/>
    </row>
    <row r="191">
      <c r="A191" s="36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34"/>
      <c r="W191" s="21"/>
      <c r="X191" s="21"/>
      <c r="Y191" s="21"/>
      <c r="Z191" s="21"/>
    </row>
    <row r="192">
      <c r="A192" s="36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34"/>
      <c r="W192" s="21"/>
      <c r="X192" s="21"/>
      <c r="Y192" s="21"/>
      <c r="Z192" s="21"/>
    </row>
    <row r="193">
      <c r="A193" s="36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34"/>
      <c r="W193" s="21"/>
      <c r="X193" s="21"/>
      <c r="Y193" s="21"/>
      <c r="Z193" s="21"/>
    </row>
    <row r="194">
      <c r="A194" s="36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34"/>
      <c r="W194" s="21"/>
      <c r="X194" s="21"/>
      <c r="Y194" s="21"/>
      <c r="Z194" s="21"/>
    </row>
    <row r="195">
      <c r="A195" s="36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34"/>
      <c r="W195" s="21"/>
      <c r="X195" s="21"/>
      <c r="Y195" s="21"/>
      <c r="Z195" s="21"/>
    </row>
    <row r="196">
      <c r="A196" s="36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34"/>
      <c r="W196" s="21"/>
      <c r="X196" s="21"/>
      <c r="Y196" s="21"/>
      <c r="Z196" s="21"/>
    </row>
    <row r="197">
      <c r="A197" s="36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34"/>
      <c r="W197" s="21"/>
      <c r="X197" s="21"/>
      <c r="Y197" s="21"/>
      <c r="Z197" s="21"/>
    </row>
    <row r="198">
      <c r="A198" s="36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34"/>
      <c r="W198" s="21"/>
      <c r="X198" s="21"/>
      <c r="Y198" s="21"/>
      <c r="Z198" s="21"/>
    </row>
    <row r="199">
      <c r="A199" s="36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34"/>
      <c r="W199" s="21"/>
      <c r="X199" s="21"/>
      <c r="Y199" s="21"/>
      <c r="Z199" s="21"/>
    </row>
    <row r="200">
      <c r="A200" s="36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34"/>
      <c r="W200" s="21"/>
      <c r="X200" s="21"/>
      <c r="Y200" s="21"/>
      <c r="Z200" s="21"/>
    </row>
    <row r="201">
      <c r="A201" s="36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34"/>
      <c r="W201" s="21"/>
      <c r="X201" s="21"/>
      <c r="Y201" s="21"/>
      <c r="Z201" s="21"/>
    </row>
    <row r="202">
      <c r="A202" s="36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34"/>
      <c r="W202" s="21"/>
      <c r="X202" s="21"/>
      <c r="Y202" s="21"/>
      <c r="Z202" s="21"/>
    </row>
    <row r="203">
      <c r="A203" s="36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34"/>
      <c r="W203" s="21"/>
      <c r="X203" s="21"/>
      <c r="Y203" s="21"/>
      <c r="Z203" s="21"/>
    </row>
    <row r="204">
      <c r="A204" s="36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34"/>
      <c r="W204" s="21"/>
      <c r="X204" s="21"/>
      <c r="Y204" s="21"/>
      <c r="Z204" s="21"/>
    </row>
    <row r="205">
      <c r="A205" s="36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34"/>
      <c r="W205" s="21"/>
      <c r="X205" s="21"/>
      <c r="Y205" s="21"/>
      <c r="Z205" s="21"/>
    </row>
    <row r="206">
      <c r="A206" s="36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34"/>
      <c r="W206" s="21"/>
      <c r="X206" s="21"/>
      <c r="Y206" s="21"/>
      <c r="Z206" s="21"/>
    </row>
    <row r="207">
      <c r="A207" s="36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34"/>
      <c r="W207" s="21"/>
      <c r="X207" s="21"/>
      <c r="Y207" s="21"/>
      <c r="Z207" s="21"/>
    </row>
    <row r="208">
      <c r="A208" s="36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34"/>
      <c r="W208" s="21"/>
      <c r="X208" s="21"/>
      <c r="Y208" s="21"/>
      <c r="Z208" s="21"/>
    </row>
    <row r="209">
      <c r="A209" s="36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34"/>
      <c r="W209" s="21"/>
      <c r="X209" s="21"/>
      <c r="Y209" s="21"/>
      <c r="Z209" s="21"/>
    </row>
    <row r="210">
      <c r="A210" s="36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34"/>
      <c r="W210" s="21"/>
      <c r="X210" s="21"/>
      <c r="Y210" s="21"/>
      <c r="Z210" s="21"/>
    </row>
    <row r="211">
      <c r="A211" s="36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34"/>
      <c r="W211" s="21"/>
      <c r="X211" s="21"/>
      <c r="Y211" s="21"/>
      <c r="Z211" s="21"/>
    </row>
    <row r="212">
      <c r="A212" s="36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34"/>
      <c r="W212" s="21"/>
      <c r="X212" s="21"/>
      <c r="Y212" s="21"/>
      <c r="Z212" s="21"/>
    </row>
    <row r="213">
      <c r="A213" s="36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34"/>
      <c r="W213" s="21"/>
      <c r="X213" s="21"/>
      <c r="Y213" s="21"/>
      <c r="Z213" s="21"/>
    </row>
    <row r="214">
      <c r="A214" s="36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34"/>
      <c r="W214" s="21"/>
      <c r="X214" s="21"/>
      <c r="Y214" s="21"/>
      <c r="Z214" s="21"/>
    </row>
    <row r="215">
      <c r="A215" s="36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34"/>
      <c r="W215" s="21"/>
      <c r="X215" s="21"/>
      <c r="Y215" s="21"/>
      <c r="Z215" s="21"/>
    </row>
    <row r="216">
      <c r="A216" s="36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34"/>
      <c r="W216" s="21"/>
      <c r="X216" s="21"/>
      <c r="Y216" s="21"/>
      <c r="Z216" s="21"/>
    </row>
    <row r="217">
      <c r="A217" s="36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34"/>
      <c r="W217" s="21"/>
      <c r="X217" s="21"/>
      <c r="Y217" s="21"/>
      <c r="Z217" s="21"/>
    </row>
    <row r="218">
      <c r="A218" s="36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34"/>
      <c r="W218" s="21"/>
      <c r="X218" s="21"/>
      <c r="Y218" s="21"/>
      <c r="Z218" s="21"/>
    </row>
    <row r="219">
      <c r="A219" s="36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34"/>
      <c r="W219" s="21"/>
      <c r="X219" s="21"/>
      <c r="Y219" s="21"/>
      <c r="Z219" s="21"/>
    </row>
    <row r="220">
      <c r="A220" s="36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34"/>
      <c r="W220" s="21"/>
      <c r="X220" s="21"/>
      <c r="Y220" s="21"/>
      <c r="Z220" s="21"/>
    </row>
    <row r="221">
      <c r="A221" s="36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34"/>
      <c r="W221" s="21"/>
      <c r="X221" s="21"/>
      <c r="Y221" s="21"/>
      <c r="Z221" s="21"/>
    </row>
    <row r="222">
      <c r="A222" s="36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34"/>
      <c r="W222" s="21"/>
      <c r="X222" s="21"/>
      <c r="Y222" s="21"/>
      <c r="Z222" s="21"/>
    </row>
    <row r="223">
      <c r="A223" s="36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34"/>
      <c r="W223" s="21"/>
      <c r="X223" s="21"/>
      <c r="Y223" s="21"/>
      <c r="Z223" s="21"/>
    </row>
    <row r="224">
      <c r="A224" s="36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34"/>
      <c r="W224" s="21"/>
      <c r="X224" s="21"/>
      <c r="Y224" s="21"/>
      <c r="Z224" s="21"/>
    </row>
    <row r="225">
      <c r="A225" s="36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34"/>
      <c r="W225" s="21"/>
      <c r="X225" s="21"/>
      <c r="Y225" s="21"/>
      <c r="Z225" s="21"/>
    </row>
    <row r="226">
      <c r="A226" s="36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34"/>
      <c r="W226" s="21"/>
      <c r="X226" s="21"/>
      <c r="Y226" s="21"/>
      <c r="Z226" s="21"/>
    </row>
    <row r="227">
      <c r="A227" s="36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34"/>
      <c r="W227" s="21"/>
      <c r="X227" s="21"/>
      <c r="Y227" s="21"/>
      <c r="Z227" s="21"/>
    </row>
    <row r="228">
      <c r="A228" s="36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34"/>
      <c r="W228" s="21"/>
      <c r="X228" s="21"/>
      <c r="Y228" s="21"/>
      <c r="Z228" s="21"/>
    </row>
    <row r="229">
      <c r="A229" s="36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34"/>
      <c r="W229" s="21"/>
      <c r="X229" s="21"/>
      <c r="Y229" s="21"/>
      <c r="Z229" s="21"/>
    </row>
    <row r="230">
      <c r="A230" s="36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34"/>
      <c r="W230" s="21"/>
      <c r="X230" s="21"/>
      <c r="Y230" s="21"/>
      <c r="Z230" s="21"/>
    </row>
    <row r="231">
      <c r="A231" s="36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34"/>
      <c r="W231" s="21"/>
      <c r="X231" s="21"/>
      <c r="Y231" s="21"/>
      <c r="Z231" s="21"/>
    </row>
    <row r="232">
      <c r="A232" s="36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34"/>
      <c r="W232" s="21"/>
      <c r="X232" s="21"/>
      <c r="Y232" s="21"/>
      <c r="Z232" s="21"/>
    </row>
    <row r="233">
      <c r="A233" s="36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34"/>
      <c r="W233" s="21"/>
      <c r="X233" s="21"/>
      <c r="Y233" s="21"/>
      <c r="Z233" s="21"/>
    </row>
    <row r="234">
      <c r="A234" s="36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34"/>
      <c r="W234" s="21"/>
      <c r="X234" s="21"/>
      <c r="Y234" s="21"/>
      <c r="Z234" s="21"/>
    </row>
    <row r="235">
      <c r="A235" s="36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34"/>
      <c r="W235" s="21"/>
      <c r="X235" s="21"/>
      <c r="Y235" s="21"/>
      <c r="Z235" s="21"/>
    </row>
    <row r="236">
      <c r="A236" s="36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34"/>
      <c r="W236" s="21"/>
      <c r="X236" s="21"/>
      <c r="Y236" s="21"/>
      <c r="Z236" s="21"/>
    </row>
    <row r="237">
      <c r="A237" s="36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34"/>
      <c r="W237" s="21"/>
      <c r="X237" s="21"/>
      <c r="Y237" s="21"/>
      <c r="Z237" s="21"/>
    </row>
    <row r="238">
      <c r="A238" s="36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34"/>
      <c r="W238" s="21"/>
      <c r="X238" s="21"/>
      <c r="Y238" s="21"/>
      <c r="Z238" s="21"/>
    </row>
    <row r="239">
      <c r="A239" s="36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34"/>
      <c r="W239" s="21"/>
      <c r="X239" s="21"/>
      <c r="Y239" s="21"/>
      <c r="Z239" s="21"/>
    </row>
    <row r="240">
      <c r="A240" s="36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34"/>
      <c r="W240" s="21"/>
      <c r="X240" s="21"/>
      <c r="Y240" s="21"/>
      <c r="Z240" s="21"/>
    </row>
    <row r="241">
      <c r="A241" s="36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34"/>
      <c r="W241" s="21"/>
      <c r="X241" s="21"/>
      <c r="Y241" s="21"/>
      <c r="Z241" s="21"/>
    </row>
    <row r="242">
      <c r="A242" s="36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34"/>
      <c r="W242" s="21"/>
      <c r="X242" s="21"/>
      <c r="Y242" s="21"/>
      <c r="Z242" s="21"/>
    </row>
    <row r="243">
      <c r="A243" s="36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34"/>
      <c r="W243" s="21"/>
      <c r="X243" s="21"/>
      <c r="Y243" s="21"/>
      <c r="Z243" s="21"/>
    </row>
    <row r="244">
      <c r="A244" s="36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34"/>
      <c r="W244" s="21"/>
      <c r="X244" s="21"/>
      <c r="Y244" s="21"/>
      <c r="Z244" s="21"/>
    </row>
    <row r="245">
      <c r="A245" s="36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34"/>
      <c r="W245" s="21"/>
      <c r="X245" s="21"/>
      <c r="Y245" s="21"/>
      <c r="Z245" s="21"/>
    </row>
    <row r="246">
      <c r="A246" s="36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34"/>
      <c r="W246" s="21"/>
      <c r="X246" s="21"/>
      <c r="Y246" s="21"/>
      <c r="Z246" s="21"/>
    </row>
    <row r="247">
      <c r="A247" s="36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34"/>
      <c r="W247" s="21"/>
      <c r="X247" s="21"/>
      <c r="Y247" s="21"/>
      <c r="Z247" s="21"/>
    </row>
    <row r="248">
      <c r="A248" s="36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34"/>
      <c r="W248" s="21"/>
      <c r="X248" s="21"/>
      <c r="Y248" s="21"/>
      <c r="Z248" s="21"/>
    </row>
    <row r="249">
      <c r="A249" s="36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34"/>
      <c r="W249" s="21"/>
      <c r="X249" s="21"/>
      <c r="Y249" s="21"/>
      <c r="Z249" s="21"/>
    </row>
    <row r="250">
      <c r="A250" s="36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34"/>
      <c r="W250" s="21"/>
      <c r="X250" s="21"/>
      <c r="Y250" s="21"/>
      <c r="Z250" s="21"/>
    </row>
    <row r="251">
      <c r="A251" s="36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34"/>
      <c r="W251" s="21"/>
      <c r="X251" s="21"/>
      <c r="Y251" s="21"/>
      <c r="Z251" s="21"/>
    </row>
    <row r="252">
      <c r="A252" s="36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34"/>
      <c r="W252" s="21"/>
      <c r="X252" s="21"/>
      <c r="Y252" s="21"/>
      <c r="Z252" s="21"/>
    </row>
    <row r="253">
      <c r="A253" s="36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34"/>
      <c r="W253" s="21"/>
      <c r="X253" s="21"/>
      <c r="Y253" s="21"/>
      <c r="Z253" s="21"/>
    </row>
    <row r="254">
      <c r="A254" s="36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34"/>
      <c r="W254" s="21"/>
      <c r="X254" s="21"/>
      <c r="Y254" s="21"/>
      <c r="Z254" s="21"/>
    </row>
    <row r="255">
      <c r="A255" s="36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34"/>
      <c r="W255" s="21"/>
      <c r="X255" s="21"/>
      <c r="Y255" s="21"/>
      <c r="Z255" s="21"/>
    </row>
    <row r="256">
      <c r="A256" s="36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34"/>
      <c r="W256" s="21"/>
      <c r="X256" s="21"/>
      <c r="Y256" s="21"/>
      <c r="Z256" s="21"/>
    </row>
    <row r="257">
      <c r="A257" s="36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34"/>
      <c r="W257" s="21"/>
      <c r="X257" s="21"/>
      <c r="Y257" s="21"/>
      <c r="Z257" s="21"/>
    </row>
    <row r="258">
      <c r="A258" s="36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34"/>
      <c r="W258" s="21"/>
      <c r="X258" s="21"/>
      <c r="Y258" s="21"/>
      <c r="Z258" s="21"/>
    </row>
    <row r="259">
      <c r="A259" s="36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34"/>
      <c r="W259" s="21"/>
      <c r="X259" s="21"/>
      <c r="Y259" s="21"/>
      <c r="Z259" s="21"/>
    </row>
    <row r="260">
      <c r="A260" s="36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34"/>
      <c r="W260" s="21"/>
      <c r="X260" s="21"/>
      <c r="Y260" s="21"/>
      <c r="Z260" s="21"/>
    </row>
    <row r="261">
      <c r="A261" s="36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34"/>
      <c r="W261" s="21"/>
      <c r="X261" s="21"/>
      <c r="Y261" s="21"/>
      <c r="Z261" s="21"/>
    </row>
    <row r="262">
      <c r="A262" s="36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34"/>
      <c r="W262" s="21"/>
      <c r="X262" s="21"/>
      <c r="Y262" s="21"/>
      <c r="Z262" s="21"/>
    </row>
    <row r="263">
      <c r="A263" s="36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34"/>
      <c r="W263" s="21"/>
      <c r="X263" s="21"/>
      <c r="Y263" s="21"/>
      <c r="Z263" s="21"/>
    </row>
    <row r="264">
      <c r="A264" s="36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34"/>
      <c r="W264" s="21"/>
      <c r="X264" s="21"/>
      <c r="Y264" s="21"/>
      <c r="Z264" s="21"/>
    </row>
    <row r="265">
      <c r="A265" s="36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34"/>
      <c r="W265" s="21"/>
      <c r="X265" s="21"/>
      <c r="Y265" s="21"/>
      <c r="Z265" s="21"/>
    </row>
    <row r="266">
      <c r="A266" s="36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34"/>
      <c r="W266" s="21"/>
      <c r="X266" s="21"/>
      <c r="Y266" s="21"/>
      <c r="Z266" s="21"/>
    </row>
    <row r="267">
      <c r="A267" s="36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34"/>
      <c r="W267" s="21"/>
      <c r="X267" s="21"/>
      <c r="Y267" s="21"/>
      <c r="Z267" s="21"/>
    </row>
    <row r="268">
      <c r="A268" s="36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34"/>
      <c r="W268" s="21"/>
      <c r="X268" s="21"/>
      <c r="Y268" s="21"/>
      <c r="Z268" s="21"/>
    </row>
    <row r="269">
      <c r="A269" s="36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34"/>
      <c r="W269" s="21"/>
      <c r="X269" s="21"/>
      <c r="Y269" s="21"/>
      <c r="Z269" s="21"/>
    </row>
    <row r="270">
      <c r="A270" s="36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34"/>
      <c r="W270" s="21"/>
      <c r="X270" s="21"/>
      <c r="Y270" s="21"/>
      <c r="Z270" s="21"/>
    </row>
    <row r="271">
      <c r="A271" s="36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34"/>
      <c r="W271" s="21"/>
      <c r="X271" s="21"/>
      <c r="Y271" s="21"/>
      <c r="Z271" s="21"/>
    </row>
    <row r="272">
      <c r="A272" s="36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34"/>
      <c r="W272" s="21"/>
      <c r="X272" s="21"/>
      <c r="Y272" s="21"/>
      <c r="Z272" s="21"/>
    </row>
    <row r="273">
      <c r="A273" s="36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34"/>
      <c r="W273" s="21"/>
      <c r="X273" s="21"/>
      <c r="Y273" s="21"/>
      <c r="Z273" s="21"/>
    </row>
    <row r="274">
      <c r="A274" s="36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34"/>
      <c r="W274" s="21"/>
      <c r="X274" s="21"/>
      <c r="Y274" s="21"/>
      <c r="Z274" s="21"/>
    </row>
    <row r="275">
      <c r="A275" s="36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34"/>
      <c r="W275" s="21"/>
      <c r="X275" s="21"/>
      <c r="Y275" s="21"/>
      <c r="Z275" s="21"/>
    </row>
    <row r="276">
      <c r="A276" s="36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34"/>
      <c r="W276" s="21"/>
      <c r="X276" s="21"/>
      <c r="Y276" s="21"/>
      <c r="Z276" s="21"/>
    </row>
    <row r="277">
      <c r="A277" s="36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34"/>
      <c r="W277" s="21"/>
      <c r="X277" s="21"/>
      <c r="Y277" s="21"/>
      <c r="Z277" s="21"/>
    </row>
    <row r="278">
      <c r="A278" s="36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34"/>
      <c r="W278" s="21"/>
      <c r="X278" s="21"/>
      <c r="Y278" s="21"/>
      <c r="Z278" s="21"/>
    </row>
    <row r="279">
      <c r="A279" s="36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34"/>
      <c r="W279" s="21"/>
      <c r="X279" s="21"/>
      <c r="Y279" s="21"/>
      <c r="Z279" s="21"/>
    </row>
    <row r="280">
      <c r="A280" s="36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34"/>
      <c r="W280" s="21"/>
      <c r="X280" s="21"/>
      <c r="Y280" s="21"/>
      <c r="Z280" s="21"/>
    </row>
    <row r="281">
      <c r="A281" s="36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34"/>
      <c r="W281" s="21"/>
      <c r="X281" s="21"/>
      <c r="Y281" s="21"/>
      <c r="Z281" s="21"/>
    </row>
    <row r="282">
      <c r="A282" s="36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34"/>
      <c r="W282" s="21"/>
      <c r="X282" s="21"/>
      <c r="Y282" s="21"/>
      <c r="Z282" s="21"/>
    </row>
    <row r="283">
      <c r="A283" s="36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34"/>
      <c r="W283" s="21"/>
      <c r="X283" s="21"/>
      <c r="Y283" s="21"/>
      <c r="Z283" s="21"/>
    </row>
    <row r="284">
      <c r="A284" s="36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34"/>
      <c r="W284" s="21"/>
      <c r="X284" s="21"/>
      <c r="Y284" s="21"/>
      <c r="Z284" s="21"/>
    </row>
    <row r="285">
      <c r="A285" s="36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34"/>
      <c r="W285" s="21"/>
      <c r="X285" s="21"/>
      <c r="Y285" s="21"/>
      <c r="Z285" s="21"/>
    </row>
    <row r="286">
      <c r="A286" s="36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34"/>
      <c r="W286" s="21"/>
      <c r="X286" s="21"/>
      <c r="Y286" s="21"/>
      <c r="Z286" s="21"/>
    </row>
    <row r="287">
      <c r="A287" s="36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34"/>
      <c r="W287" s="21"/>
      <c r="X287" s="21"/>
      <c r="Y287" s="21"/>
      <c r="Z287" s="21"/>
    </row>
    <row r="288">
      <c r="A288" s="36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34"/>
      <c r="W288" s="21"/>
      <c r="X288" s="21"/>
      <c r="Y288" s="21"/>
      <c r="Z288" s="21"/>
    </row>
    <row r="289">
      <c r="A289" s="36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34"/>
      <c r="W289" s="21"/>
      <c r="X289" s="21"/>
      <c r="Y289" s="21"/>
      <c r="Z289" s="21"/>
    </row>
    <row r="290">
      <c r="A290" s="36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34"/>
      <c r="W290" s="21"/>
      <c r="X290" s="21"/>
      <c r="Y290" s="21"/>
      <c r="Z290" s="21"/>
    </row>
    <row r="291">
      <c r="A291" s="36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34"/>
      <c r="W291" s="21"/>
      <c r="X291" s="21"/>
      <c r="Y291" s="21"/>
      <c r="Z291" s="21"/>
    </row>
    <row r="292">
      <c r="A292" s="36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34"/>
      <c r="W292" s="21"/>
      <c r="X292" s="21"/>
      <c r="Y292" s="21"/>
      <c r="Z292" s="21"/>
    </row>
    <row r="293">
      <c r="A293" s="36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34"/>
      <c r="W293" s="21"/>
      <c r="X293" s="21"/>
      <c r="Y293" s="21"/>
      <c r="Z293" s="21"/>
    </row>
    <row r="294">
      <c r="A294" s="36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34"/>
      <c r="W294" s="21"/>
      <c r="X294" s="21"/>
      <c r="Y294" s="21"/>
      <c r="Z294" s="21"/>
    </row>
    <row r="295">
      <c r="A295" s="36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34"/>
      <c r="W295" s="21"/>
      <c r="X295" s="21"/>
      <c r="Y295" s="21"/>
      <c r="Z295" s="21"/>
    </row>
    <row r="296">
      <c r="A296" s="36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34"/>
      <c r="W296" s="21"/>
      <c r="X296" s="21"/>
      <c r="Y296" s="21"/>
      <c r="Z296" s="21"/>
    </row>
    <row r="297">
      <c r="A297" s="36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34"/>
      <c r="W297" s="21"/>
      <c r="X297" s="21"/>
      <c r="Y297" s="21"/>
      <c r="Z297" s="21"/>
    </row>
    <row r="298">
      <c r="A298" s="36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34"/>
      <c r="W298" s="21"/>
      <c r="X298" s="21"/>
      <c r="Y298" s="21"/>
      <c r="Z298" s="21"/>
    </row>
    <row r="299">
      <c r="A299" s="36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34"/>
      <c r="W299" s="21"/>
      <c r="X299" s="21"/>
      <c r="Y299" s="21"/>
      <c r="Z299" s="21"/>
    </row>
    <row r="300">
      <c r="A300" s="36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34"/>
      <c r="W300" s="21"/>
      <c r="X300" s="21"/>
      <c r="Y300" s="21"/>
      <c r="Z300" s="21"/>
    </row>
    <row r="301">
      <c r="A301" s="36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34"/>
      <c r="W301" s="21"/>
      <c r="X301" s="21"/>
      <c r="Y301" s="21"/>
      <c r="Z301" s="21"/>
    </row>
    <row r="302">
      <c r="A302" s="36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34"/>
      <c r="W302" s="21"/>
      <c r="X302" s="21"/>
      <c r="Y302" s="21"/>
      <c r="Z302" s="21"/>
    </row>
    <row r="303">
      <c r="A303" s="36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34"/>
      <c r="W303" s="21"/>
      <c r="X303" s="21"/>
      <c r="Y303" s="21"/>
      <c r="Z303" s="21"/>
    </row>
    <row r="304">
      <c r="A304" s="36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34"/>
      <c r="W304" s="21"/>
      <c r="X304" s="21"/>
      <c r="Y304" s="21"/>
      <c r="Z304" s="21"/>
    </row>
    <row r="305">
      <c r="A305" s="36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34"/>
      <c r="W305" s="21"/>
      <c r="X305" s="21"/>
      <c r="Y305" s="21"/>
      <c r="Z305" s="21"/>
    </row>
    <row r="306">
      <c r="A306" s="36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34"/>
      <c r="W306" s="21"/>
      <c r="X306" s="21"/>
      <c r="Y306" s="21"/>
      <c r="Z306" s="21"/>
    </row>
    <row r="307">
      <c r="A307" s="36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34"/>
      <c r="W307" s="21"/>
      <c r="X307" s="21"/>
      <c r="Y307" s="21"/>
      <c r="Z307" s="21"/>
    </row>
    <row r="308">
      <c r="A308" s="36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34"/>
      <c r="W308" s="21"/>
      <c r="X308" s="21"/>
      <c r="Y308" s="21"/>
      <c r="Z308" s="21"/>
    </row>
    <row r="309">
      <c r="A309" s="36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34"/>
      <c r="W309" s="21"/>
      <c r="X309" s="21"/>
      <c r="Y309" s="21"/>
      <c r="Z309" s="21"/>
    </row>
    <row r="310">
      <c r="A310" s="36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34"/>
      <c r="W310" s="21"/>
      <c r="X310" s="21"/>
      <c r="Y310" s="21"/>
      <c r="Z310" s="21"/>
    </row>
    <row r="311">
      <c r="A311" s="36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34"/>
      <c r="W311" s="21"/>
      <c r="X311" s="21"/>
      <c r="Y311" s="21"/>
      <c r="Z311" s="21"/>
    </row>
    <row r="312">
      <c r="A312" s="36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34"/>
      <c r="W312" s="21"/>
      <c r="X312" s="21"/>
      <c r="Y312" s="21"/>
      <c r="Z312" s="21"/>
    </row>
    <row r="313">
      <c r="A313" s="36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34"/>
      <c r="W313" s="21"/>
      <c r="X313" s="21"/>
      <c r="Y313" s="21"/>
      <c r="Z313" s="21"/>
    </row>
    <row r="314">
      <c r="A314" s="36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34"/>
      <c r="W314" s="21"/>
      <c r="X314" s="21"/>
      <c r="Y314" s="21"/>
      <c r="Z314" s="21"/>
    </row>
    <row r="315">
      <c r="A315" s="36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34"/>
      <c r="W315" s="21"/>
      <c r="X315" s="21"/>
      <c r="Y315" s="21"/>
      <c r="Z315" s="21"/>
    </row>
    <row r="316">
      <c r="A316" s="36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34"/>
      <c r="W316" s="21"/>
      <c r="X316" s="21"/>
      <c r="Y316" s="21"/>
      <c r="Z316" s="21"/>
    </row>
    <row r="317">
      <c r="A317" s="36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34"/>
      <c r="W317" s="21"/>
      <c r="X317" s="21"/>
      <c r="Y317" s="21"/>
      <c r="Z317" s="21"/>
    </row>
    <row r="318">
      <c r="A318" s="36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34"/>
      <c r="W318" s="21"/>
      <c r="X318" s="21"/>
      <c r="Y318" s="21"/>
      <c r="Z318" s="21"/>
    </row>
    <row r="319">
      <c r="A319" s="36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34"/>
      <c r="W319" s="21"/>
      <c r="X319" s="21"/>
      <c r="Y319" s="21"/>
      <c r="Z319" s="21"/>
    </row>
    <row r="320">
      <c r="A320" s="36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34"/>
      <c r="W320" s="21"/>
      <c r="X320" s="21"/>
      <c r="Y320" s="21"/>
      <c r="Z320" s="21"/>
    </row>
    <row r="321">
      <c r="A321" s="36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34"/>
      <c r="W321" s="21"/>
      <c r="X321" s="21"/>
      <c r="Y321" s="21"/>
      <c r="Z321" s="21"/>
    </row>
    <row r="322">
      <c r="A322" s="36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34"/>
      <c r="W322" s="21"/>
      <c r="X322" s="21"/>
      <c r="Y322" s="21"/>
      <c r="Z322" s="21"/>
    </row>
    <row r="323">
      <c r="A323" s="36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34"/>
      <c r="W323" s="21"/>
      <c r="X323" s="21"/>
      <c r="Y323" s="21"/>
      <c r="Z323" s="21"/>
    </row>
    <row r="324">
      <c r="A324" s="36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34"/>
      <c r="W324" s="21"/>
      <c r="X324" s="21"/>
      <c r="Y324" s="21"/>
      <c r="Z324" s="21"/>
    </row>
    <row r="325">
      <c r="A325" s="36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34"/>
      <c r="W325" s="21"/>
      <c r="X325" s="21"/>
      <c r="Y325" s="21"/>
      <c r="Z325" s="21"/>
    </row>
    <row r="326">
      <c r="A326" s="36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34"/>
      <c r="W326" s="21"/>
      <c r="X326" s="21"/>
      <c r="Y326" s="21"/>
      <c r="Z326" s="21"/>
    </row>
    <row r="327">
      <c r="A327" s="36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34"/>
      <c r="W327" s="21"/>
      <c r="X327" s="21"/>
      <c r="Y327" s="21"/>
      <c r="Z327" s="21"/>
    </row>
    <row r="328">
      <c r="A328" s="36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34"/>
      <c r="W328" s="21"/>
      <c r="X328" s="21"/>
      <c r="Y328" s="21"/>
      <c r="Z328" s="21"/>
    </row>
    <row r="329">
      <c r="A329" s="36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34"/>
      <c r="W329" s="21"/>
      <c r="X329" s="21"/>
      <c r="Y329" s="21"/>
      <c r="Z329" s="21"/>
    </row>
    <row r="330">
      <c r="A330" s="36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34"/>
      <c r="W330" s="21"/>
      <c r="X330" s="21"/>
      <c r="Y330" s="21"/>
      <c r="Z330" s="21"/>
    </row>
    <row r="331">
      <c r="A331" s="36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34"/>
      <c r="W331" s="21"/>
      <c r="X331" s="21"/>
      <c r="Y331" s="21"/>
      <c r="Z331" s="21"/>
    </row>
    <row r="332">
      <c r="A332" s="36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34"/>
      <c r="W332" s="21"/>
      <c r="X332" s="21"/>
      <c r="Y332" s="21"/>
      <c r="Z332" s="21"/>
    </row>
    <row r="333">
      <c r="A333" s="36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34"/>
      <c r="W333" s="21"/>
      <c r="X333" s="21"/>
      <c r="Y333" s="21"/>
      <c r="Z333" s="21"/>
    </row>
    <row r="334">
      <c r="A334" s="36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34"/>
      <c r="W334" s="21"/>
      <c r="X334" s="21"/>
      <c r="Y334" s="21"/>
      <c r="Z334" s="21"/>
    </row>
    <row r="335">
      <c r="A335" s="36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34"/>
      <c r="W335" s="21"/>
      <c r="X335" s="21"/>
      <c r="Y335" s="21"/>
      <c r="Z335" s="21"/>
    </row>
    <row r="336">
      <c r="A336" s="36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34"/>
      <c r="W336" s="21"/>
      <c r="X336" s="21"/>
      <c r="Y336" s="21"/>
      <c r="Z336" s="21"/>
    </row>
    <row r="337">
      <c r="A337" s="36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34"/>
      <c r="W337" s="21"/>
      <c r="X337" s="21"/>
      <c r="Y337" s="21"/>
      <c r="Z337" s="21"/>
    </row>
    <row r="338">
      <c r="A338" s="36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34"/>
      <c r="W338" s="21"/>
      <c r="X338" s="21"/>
      <c r="Y338" s="21"/>
      <c r="Z338" s="21"/>
    </row>
    <row r="339">
      <c r="A339" s="36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34"/>
      <c r="W339" s="21"/>
      <c r="X339" s="21"/>
      <c r="Y339" s="21"/>
      <c r="Z339" s="21"/>
    </row>
    <row r="340">
      <c r="A340" s="36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34"/>
      <c r="W340" s="21"/>
      <c r="X340" s="21"/>
      <c r="Y340" s="21"/>
      <c r="Z340" s="21"/>
    </row>
    <row r="341">
      <c r="A341" s="36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34"/>
      <c r="W341" s="21"/>
      <c r="X341" s="21"/>
      <c r="Y341" s="21"/>
      <c r="Z341" s="21"/>
    </row>
    <row r="342">
      <c r="A342" s="36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34"/>
      <c r="W342" s="21"/>
      <c r="X342" s="21"/>
      <c r="Y342" s="21"/>
      <c r="Z342" s="21"/>
    </row>
    <row r="343">
      <c r="A343" s="36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34"/>
      <c r="W343" s="21"/>
      <c r="X343" s="21"/>
      <c r="Y343" s="21"/>
      <c r="Z343" s="21"/>
    </row>
    <row r="344">
      <c r="A344" s="36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34"/>
      <c r="W344" s="21"/>
      <c r="X344" s="21"/>
      <c r="Y344" s="21"/>
      <c r="Z344" s="21"/>
    </row>
    <row r="345">
      <c r="A345" s="36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34"/>
      <c r="W345" s="21"/>
      <c r="X345" s="21"/>
      <c r="Y345" s="21"/>
      <c r="Z345" s="21"/>
    </row>
    <row r="346">
      <c r="A346" s="36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34"/>
      <c r="W346" s="21"/>
      <c r="X346" s="21"/>
      <c r="Y346" s="21"/>
      <c r="Z346" s="21"/>
    </row>
    <row r="347">
      <c r="A347" s="36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34"/>
      <c r="W347" s="21"/>
      <c r="X347" s="21"/>
      <c r="Y347" s="21"/>
      <c r="Z347" s="21"/>
    </row>
    <row r="348">
      <c r="A348" s="36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34"/>
      <c r="W348" s="21"/>
      <c r="X348" s="21"/>
      <c r="Y348" s="21"/>
      <c r="Z348" s="21"/>
    </row>
    <row r="349">
      <c r="A349" s="36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34"/>
      <c r="W349" s="21"/>
      <c r="X349" s="21"/>
      <c r="Y349" s="21"/>
      <c r="Z349" s="21"/>
    </row>
    <row r="350">
      <c r="A350" s="36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34"/>
      <c r="W350" s="21"/>
      <c r="X350" s="21"/>
      <c r="Y350" s="21"/>
      <c r="Z350" s="21"/>
    </row>
    <row r="351">
      <c r="A351" s="36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34"/>
      <c r="W351" s="21"/>
      <c r="X351" s="21"/>
      <c r="Y351" s="21"/>
      <c r="Z351" s="21"/>
    </row>
    <row r="352">
      <c r="A352" s="36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34"/>
      <c r="W352" s="21"/>
      <c r="X352" s="21"/>
      <c r="Y352" s="21"/>
      <c r="Z352" s="21"/>
    </row>
    <row r="353">
      <c r="A353" s="36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34"/>
      <c r="W353" s="21"/>
      <c r="X353" s="21"/>
      <c r="Y353" s="21"/>
      <c r="Z353" s="21"/>
    </row>
    <row r="354">
      <c r="A354" s="36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34"/>
      <c r="W354" s="21"/>
      <c r="X354" s="21"/>
      <c r="Y354" s="21"/>
      <c r="Z354" s="21"/>
    </row>
    <row r="355">
      <c r="A355" s="36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34"/>
      <c r="W355" s="21"/>
      <c r="X355" s="21"/>
      <c r="Y355" s="21"/>
      <c r="Z355" s="21"/>
    </row>
    <row r="356">
      <c r="A356" s="36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34"/>
      <c r="W356" s="21"/>
      <c r="X356" s="21"/>
      <c r="Y356" s="21"/>
      <c r="Z356" s="21"/>
    </row>
    <row r="357">
      <c r="A357" s="36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34"/>
      <c r="W357" s="21"/>
      <c r="X357" s="21"/>
      <c r="Y357" s="21"/>
      <c r="Z357" s="21"/>
    </row>
    <row r="358">
      <c r="A358" s="36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34"/>
      <c r="W358" s="21"/>
      <c r="X358" s="21"/>
      <c r="Y358" s="21"/>
      <c r="Z358" s="21"/>
    </row>
    <row r="359">
      <c r="A359" s="36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34"/>
      <c r="W359" s="21"/>
      <c r="X359" s="21"/>
      <c r="Y359" s="21"/>
      <c r="Z359" s="21"/>
    </row>
    <row r="360">
      <c r="A360" s="36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34"/>
      <c r="W360" s="21"/>
      <c r="X360" s="21"/>
      <c r="Y360" s="21"/>
      <c r="Z360" s="21"/>
    </row>
    <row r="361">
      <c r="A361" s="36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34"/>
      <c r="W361" s="21"/>
      <c r="X361" s="21"/>
      <c r="Y361" s="21"/>
      <c r="Z361" s="21"/>
    </row>
    <row r="362">
      <c r="A362" s="36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34"/>
      <c r="W362" s="21"/>
      <c r="X362" s="21"/>
      <c r="Y362" s="21"/>
      <c r="Z362" s="21"/>
    </row>
    <row r="363">
      <c r="A363" s="36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34"/>
      <c r="W363" s="21"/>
      <c r="X363" s="21"/>
      <c r="Y363" s="21"/>
      <c r="Z363" s="21"/>
    </row>
    <row r="364">
      <c r="A364" s="36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34"/>
      <c r="W364" s="21"/>
      <c r="X364" s="21"/>
      <c r="Y364" s="21"/>
      <c r="Z364" s="21"/>
    </row>
    <row r="365">
      <c r="A365" s="36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34"/>
      <c r="W365" s="21"/>
      <c r="X365" s="21"/>
      <c r="Y365" s="21"/>
      <c r="Z365" s="21"/>
    </row>
    <row r="366">
      <c r="A366" s="36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34"/>
      <c r="W366" s="21"/>
      <c r="X366" s="21"/>
      <c r="Y366" s="21"/>
      <c r="Z366" s="21"/>
    </row>
    <row r="367">
      <c r="A367" s="36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34"/>
      <c r="W367" s="21"/>
      <c r="X367" s="21"/>
      <c r="Y367" s="21"/>
      <c r="Z367" s="21"/>
    </row>
    <row r="368">
      <c r="A368" s="36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34"/>
      <c r="W368" s="21"/>
      <c r="X368" s="21"/>
      <c r="Y368" s="21"/>
      <c r="Z368" s="21"/>
    </row>
    <row r="369">
      <c r="A369" s="36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34"/>
      <c r="W369" s="21"/>
      <c r="X369" s="21"/>
      <c r="Y369" s="21"/>
      <c r="Z369" s="21"/>
    </row>
    <row r="370">
      <c r="A370" s="36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34"/>
      <c r="W370" s="21"/>
      <c r="X370" s="21"/>
      <c r="Y370" s="21"/>
      <c r="Z370" s="21"/>
    </row>
    <row r="371">
      <c r="A371" s="36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34"/>
      <c r="W371" s="21"/>
      <c r="X371" s="21"/>
      <c r="Y371" s="21"/>
      <c r="Z371" s="21"/>
    </row>
    <row r="372">
      <c r="A372" s="36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34"/>
      <c r="W372" s="21"/>
      <c r="X372" s="21"/>
      <c r="Y372" s="21"/>
      <c r="Z372" s="21"/>
    </row>
    <row r="373">
      <c r="A373" s="36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34"/>
      <c r="W373" s="21"/>
      <c r="X373" s="21"/>
      <c r="Y373" s="21"/>
      <c r="Z373" s="21"/>
    </row>
    <row r="374">
      <c r="A374" s="36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34"/>
      <c r="W374" s="21"/>
      <c r="X374" s="21"/>
      <c r="Y374" s="21"/>
      <c r="Z374" s="21"/>
    </row>
    <row r="375">
      <c r="A375" s="36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34"/>
      <c r="W375" s="21"/>
      <c r="X375" s="21"/>
      <c r="Y375" s="21"/>
      <c r="Z375" s="21"/>
    </row>
    <row r="376">
      <c r="A376" s="36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34"/>
      <c r="W376" s="21"/>
      <c r="X376" s="21"/>
      <c r="Y376" s="21"/>
      <c r="Z376" s="21"/>
    </row>
    <row r="377">
      <c r="A377" s="36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34"/>
      <c r="W377" s="21"/>
      <c r="X377" s="21"/>
      <c r="Y377" s="21"/>
      <c r="Z377" s="21"/>
    </row>
    <row r="378">
      <c r="A378" s="36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34"/>
      <c r="W378" s="21"/>
      <c r="X378" s="21"/>
      <c r="Y378" s="21"/>
      <c r="Z378" s="21"/>
    </row>
    <row r="379">
      <c r="A379" s="36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34"/>
      <c r="W379" s="21"/>
      <c r="X379" s="21"/>
      <c r="Y379" s="21"/>
      <c r="Z379" s="21"/>
    </row>
    <row r="380">
      <c r="A380" s="36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34"/>
      <c r="W380" s="21"/>
      <c r="X380" s="21"/>
      <c r="Y380" s="21"/>
      <c r="Z380" s="21"/>
    </row>
    <row r="381">
      <c r="A381" s="36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34"/>
      <c r="W381" s="21"/>
      <c r="X381" s="21"/>
      <c r="Y381" s="21"/>
      <c r="Z381" s="21"/>
    </row>
    <row r="382">
      <c r="A382" s="36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34"/>
      <c r="W382" s="21"/>
      <c r="X382" s="21"/>
      <c r="Y382" s="21"/>
      <c r="Z382" s="21"/>
    </row>
    <row r="383">
      <c r="A383" s="36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34"/>
      <c r="W383" s="21"/>
      <c r="X383" s="21"/>
      <c r="Y383" s="21"/>
      <c r="Z383" s="21"/>
    </row>
    <row r="384">
      <c r="A384" s="36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34"/>
      <c r="W384" s="21"/>
      <c r="X384" s="21"/>
      <c r="Y384" s="21"/>
      <c r="Z384" s="21"/>
    </row>
    <row r="385">
      <c r="A385" s="36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34"/>
      <c r="W385" s="21"/>
      <c r="X385" s="21"/>
      <c r="Y385" s="21"/>
      <c r="Z385" s="21"/>
    </row>
    <row r="386">
      <c r="A386" s="36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34"/>
      <c r="W386" s="21"/>
      <c r="X386" s="21"/>
      <c r="Y386" s="21"/>
      <c r="Z386" s="21"/>
    </row>
    <row r="387">
      <c r="A387" s="36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34"/>
      <c r="W387" s="21"/>
      <c r="X387" s="21"/>
      <c r="Y387" s="21"/>
      <c r="Z387" s="21"/>
    </row>
    <row r="388">
      <c r="A388" s="36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34"/>
      <c r="W388" s="21"/>
      <c r="X388" s="21"/>
      <c r="Y388" s="21"/>
      <c r="Z388" s="21"/>
    </row>
    <row r="389">
      <c r="A389" s="36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34"/>
      <c r="W389" s="21"/>
      <c r="X389" s="21"/>
      <c r="Y389" s="21"/>
      <c r="Z389" s="21"/>
    </row>
    <row r="390">
      <c r="A390" s="36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34"/>
      <c r="W390" s="21"/>
      <c r="X390" s="21"/>
      <c r="Y390" s="21"/>
      <c r="Z390" s="21"/>
    </row>
    <row r="391">
      <c r="A391" s="36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34"/>
      <c r="W391" s="21"/>
      <c r="X391" s="21"/>
      <c r="Y391" s="21"/>
      <c r="Z391" s="21"/>
    </row>
    <row r="392">
      <c r="A392" s="36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34"/>
      <c r="W392" s="21"/>
      <c r="X392" s="21"/>
      <c r="Y392" s="21"/>
      <c r="Z392" s="21"/>
    </row>
    <row r="393">
      <c r="A393" s="36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34"/>
      <c r="W393" s="21"/>
      <c r="X393" s="21"/>
      <c r="Y393" s="21"/>
      <c r="Z393" s="21"/>
    </row>
    <row r="394">
      <c r="A394" s="36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34"/>
      <c r="W394" s="21"/>
      <c r="X394" s="21"/>
      <c r="Y394" s="21"/>
      <c r="Z394" s="21"/>
    </row>
    <row r="395">
      <c r="A395" s="36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34"/>
      <c r="W395" s="21"/>
      <c r="X395" s="21"/>
      <c r="Y395" s="21"/>
      <c r="Z395" s="21"/>
    </row>
    <row r="396">
      <c r="A396" s="36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34"/>
      <c r="W396" s="21"/>
      <c r="X396" s="21"/>
      <c r="Y396" s="21"/>
      <c r="Z396" s="21"/>
    </row>
    <row r="397">
      <c r="A397" s="36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34"/>
      <c r="W397" s="21"/>
      <c r="X397" s="21"/>
      <c r="Y397" s="21"/>
      <c r="Z397" s="21"/>
    </row>
    <row r="398">
      <c r="A398" s="36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34"/>
      <c r="W398" s="21"/>
      <c r="X398" s="21"/>
      <c r="Y398" s="21"/>
      <c r="Z398" s="21"/>
    </row>
    <row r="399">
      <c r="A399" s="36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34"/>
      <c r="W399" s="21"/>
      <c r="X399" s="21"/>
      <c r="Y399" s="21"/>
      <c r="Z399" s="21"/>
    </row>
    <row r="400">
      <c r="A400" s="36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34"/>
      <c r="W400" s="21"/>
      <c r="X400" s="21"/>
      <c r="Y400" s="21"/>
      <c r="Z400" s="21"/>
    </row>
    <row r="401">
      <c r="A401" s="36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34"/>
      <c r="W401" s="21"/>
      <c r="X401" s="21"/>
      <c r="Y401" s="21"/>
      <c r="Z401" s="21"/>
    </row>
    <row r="402">
      <c r="A402" s="36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34"/>
      <c r="W402" s="21"/>
      <c r="X402" s="21"/>
      <c r="Y402" s="21"/>
      <c r="Z402" s="21"/>
    </row>
    <row r="403">
      <c r="A403" s="36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34"/>
      <c r="W403" s="21"/>
      <c r="X403" s="21"/>
      <c r="Y403" s="21"/>
      <c r="Z403" s="21"/>
    </row>
    <row r="404">
      <c r="A404" s="36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34"/>
      <c r="W404" s="21"/>
      <c r="X404" s="21"/>
      <c r="Y404" s="21"/>
      <c r="Z404" s="21"/>
    </row>
    <row r="405">
      <c r="A405" s="36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34"/>
      <c r="W405" s="21"/>
      <c r="X405" s="21"/>
      <c r="Y405" s="21"/>
      <c r="Z405" s="21"/>
    </row>
    <row r="406">
      <c r="A406" s="36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34"/>
      <c r="W406" s="21"/>
      <c r="X406" s="21"/>
      <c r="Y406" s="21"/>
      <c r="Z406" s="21"/>
    </row>
    <row r="407">
      <c r="A407" s="36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34"/>
      <c r="W407" s="21"/>
      <c r="X407" s="21"/>
      <c r="Y407" s="21"/>
      <c r="Z407" s="21"/>
    </row>
    <row r="408">
      <c r="A408" s="36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34"/>
      <c r="W408" s="21"/>
      <c r="X408" s="21"/>
      <c r="Y408" s="21"/>
      <c r="Z408" s="21"/>
    </row>
    <row r="409">
      <c r="A409" s="36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34"/>
      <c r="W409" s="21"/>
      <c r="X409" s="21"/>
      <c r="Y409" s="21"/>
      <c r="Z409" s="21"/>
    </row>
    <row r="410">
      <c r="A410" s="36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34"/>
      <c r="W410" s="21"/>
      <c r="X410" s="21"/>
      <c r="Y410" s="21"/>
      <c r="Z410" s="21"/>
    </row>
    <row r="411">
      <c r="A411" s="36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34"/>
      <c r="W411" s="21"/>
      <c r="X411" s="21"/>
      <c r="Y411" s="21"/>
      <c r="Z411" s="21"/>
    </row>
    <row r="412">
      <c r="A412" s="36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34"/>
      <c r="W412" s="21"/>
      <c r="X412" s="21"/>
      <c r="Y412" s="21"/>
      <c r="Z412" s="21"/>
    </row>
    <row r="413">
      <c r="A413" s="36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34"/>
      <c r="W413" s="21"/>
      <c r="X413" s="21"/>
      <c r="Y413" s="21"/>
      <c r="Z413" s="21"/>
    </row>
    <row r="414">
      <c r="A414" s="36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34"/>
      <c r="W414" s="21"/>
      <c r="X414" s="21"/>
      <c r="Y414" s="21"/>
      <c r="Z414" s="21"/>
    </row>
    <row r="415">
      <c r="A415" s="36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34"/>
      <c r="W415" s="21"/>
      <c r="X415" s="21"/>
      <c r="Y415" s="21"/>
      <c r="Z415" s="21"/>
    </row>
    <row r="416">
      <c r="A416" s="36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34"/>
      <c r="W416" s="21"/>
      <c r="X416" s="21"/>
      <c r="Y416" s="21"/>
      <c r="Z416" s="21"/>
    </row>
    <row r="417">
      <c r="A417" s="36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34"/>
      <c r="W417" s="21"/>
      <c r="X417" s="21"/>
      <c r="Y417" s="21"/>
      <c r="Z417" s="21"/>
    </row>
    <row r="418">
      <c r="A418" s="36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34"/>
      <c r="W418" s="21"/>
      <c r="X418" s="21"/>
      <c r="Y418" s="21"/>
      <c r="Z418" s="21"/>
    </row>
    <row r="419">
      <c r="A419" s="36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34"/>
      <c r="W419" s="21"/>
      <c r="X419" s="21"/>
      <c r="Y419" s="21"/>
      <c r="Z419" s="21"/>
    </row>
    <row r="420">
      <c r="A420" s="36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34"/>
      <c r="W420" s="21"/>
      <c r="X420" s="21"/>
      <c r="Y420" s="21"/>
      <c r="Z420" s="21"/>
    </row>
    <row r="421">
      <c r="A421" s="36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34"/>
      <c r="W421" s="21"/>
      <c r="X421" s="21"/>
      <c r="Y421" s="21"/>
      <c r="Z421" s="21"/>
    </row>
    <row r="422">
      <c r="A422" s="36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34"/>
      <c r="W422" s="21"/>
      <c r="X422" s="21"/>
      <c r="Y422" s="21"/>
      <c r="Z422" s="21"/>
    </row>
    <row r="423">
      <c r="A423" s="36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34"/>
      <c r="W423" s="21"/>
      <c r="X423" s="21"/>
      <c r="Y423" s="21"/>
      <c r="Z423" s="21"/>
    </row>
    <row r="424">
      <c r="A424" s="36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34"/>
      <c r="W424" s="21"/>
      <c r="X424" s="21"/>
      <c r="Y424" s="21"/>
      <c r="Z424" s="21"/>
    </row>
    <row r="425">
      <c r="A425" s="36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34"/>
      <c r="W425" s="21"/>
      <c r="X425" s="21"/>
      <c r="Y425" s="21"/>
      <c r="Z425" s="21"/>
    </row>
    <row r="426">
      <c r="A426" s="36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34"/>
      <c r="W426" s="21"/>
      <c r="X426" s="21"/>
      <c r="Y426" s="21"/>
      <c r="Z426" s="21"/>
    </row>
    <row r="427">
      <c r="A427" s="36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34"/>
      <c r="W427" s="21"/>
      <c r="X427" s="21"/>
      <c r="Y427" s="21"/>
      <c r="Z427" s="21"/>
    </row>
    <row r="428">
      <c r="A428" s="36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34"/>
      <c r="W428" s="21"/>
      <c r="X428" s="21"/>
      <c r="Y428" s="21"/>
      <c r="Z428" s="21"/>
    </row>
    <row r="429">
      <c r="A429" s="36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34"/>
      <c r="W429" s="21"/>
      <c r="X429" s="21"/>
      <c r="Y429" s="21"/>
      <c r="Z429" s="21"/>
    </row>
    <row r="430">
      <c r="A430" s="36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34"/>
      <c r="W430" s="21"/>
      <c r="X430" s="21"/>
      <c r="Y430" s="21"/>
      <c r="Z430" s="21"/>
    </row>
    <row r="431">
      <c r="A431" s="36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34"/>
      <c r="W431" s="21"/>
      <c r="X431" s="21"/>
      <c r="Y431" s="21"/>
      <c r="Z431" s="21"/>
    </row>
    <row r="432">
      <c r="A432" s="36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34"/>
      <c r="W432" s="21"/>
      <c r="X432" s="21"/>
      <c r="Y432" s="21"/>
      <c r="Z432" s="21"/>
    </row>
    <row r="433">
      <c r="A433" s="36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34"/>
      <c r="W433" s="21"/>
      <c r="X433" s="21"/>
      <c r="Y433" s="21"/>
      <c r="Z433" s="21"/>
    </row>
    <row r="434">
      <c r="A434" s="36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34"/>
      <c r="W434" s="21"/>
      <c r="X434" s="21"/>
      <c r="Y434" s="21"/>
      <c r="Z434" s="21"/>
    </row>
    <row r="435">
      <c r="A435" s="36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34"/>
      <c r="W435" s="21"/>
      <c r="X435" s="21"/>
      <c r="Y435" s="21"/>
      <c r="Z435" s="21"/>
    </row>
    <row r="436">
      <c r="A436" s="36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34"/>
      <c r="W436" s="21"/>
      <c r="X436" s="21"/>
      <c r="Y436" s="21"/>
      <c r="Z436" s="21"/>
    </row>
    <row r="437">
      <c r="A437" s="36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34"/>
      <c r="W437" s="21"/>
      <c r="X437" s="21"/>
      <c r="Y437" s="21"/>
      <c r="Z437" s="21"/>
    </row>
    <row r="438">
      <c r="A438" s="36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34"/>
      <c r="W438" s="21"/>
      <c r="X438" s="21"/>
      <c r="Y438" s="21"/>
      <c r="Z438" s="21"/>
    </row>
    <row r="439">
      <c r="A439" s="36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34"/>
      <c r="W439" s="21"/>
      <c r="X439" s="21"/>
      <c r="Y439" s="21"/>
      <c r="Z439" s="21"/>
    </row>
    <row r="440">
      <c r="A440" s="36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34"/>
      <c r="W440" s="21"/>
      <c r="X440" s="21"/>
      <c r="Y440" s="21"/>
      <c r="Z440" s="21"/>
    </row>
    <row r="441">
      <c r="A441" s="36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34"/>
      <c r="W441" s="21"/>
      <c r="X441" s="21"/>
      <c r="Y441" s="21"/>
      <c r="Z441" s="21"/>
    </row>
    <row r="442">
      <c r="A442" s="36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34"/>
      <c r="W442" s="21"/>
      <c r="X442" s="21"/>
      <c r="Y442" s="21"/>
      <c r="Z442" s="21"/>
    </row>
    <row r="443">
      <c r="A443" s="36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34"/>
      <c r="W443" s="21"/>
      <c r="X443" s="21"/>
      <c r="Y443" s="21"/>
      <c r="Z443" s="21"/>
    </row>
    <row r="444">
      <c r="A444" s="36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34"/>
      <c r="W444" s="21"/>
      <c r="X444" s="21"/>
      <c r="Y444" s="21"/>
      <c r="Z444" s="21"/>
    </row>
    <row r="445">
      <c r="A445" s="36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34"/>
      <c r="W445" s="21"/>
      <c r="X445" s="21"/>
      <c r="Y445" s="21"/>
      <c r="Z445" s="21"/>
    </row>
    <row r="446">
      <c r="A446" s="36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34"/>
      <c r="W446" s="21"/>
      <c r="X446" s="21"/>
      <c r="Y446" s="21"/>
      <c r="Z446" s="21"/>
    </row>
    <row r="447">
      <c r="A447" s="36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34"/>
      <c r="W447" s="21"/>
      <c r="X447" s="21"/>
      <c r="Y447" s="21"/>
      <c r="Z447" s="21"/>
    </row>
    <row r="448">
      <c r="A448" s="36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34"/>
      <c r="W448" s="21"/>
      <c r="X448" s="21"/>
      <c r="Y448" s="21"/>
      <c r="Z448" s="21"/>
    </row>
    <row r="449">
      <c r="A449" s="36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34"/>
      <c r="W449" s="21"/>
      <c r="X449" s="21"/>
      <c r="Y449" s="21"/>
      <c r="Z449" s="21"/>
    </row>
    <row r="450">
      <c r="A450" s="36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34"/>
      <c r="W450" s="21"/>
      <c r="X450" s="21"/>
      <c r="Y450" s="21"/>
      <c r="Z450" s="21"/>
    </row>
    <row r="451">
      <c r="A451" s="36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34"/>
      <c r="W451" s="21"/>
      <c r="X451" s="21"/>
      <c r="Y451" s="21"/>
      <c r="Z451" s="21"/>
    </row>
    <row r="452">
      <c r="A452" s="36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34"/>
      <c r="W452" s="21"/>
      <c r="X452" s="21"/>
      <c r="Y452" s="21"/>
      <c r="Z452" s="21"/>
    </row>
    <row r="453">
      <c r="A453" s="36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34"/>
      <c r="W453" s="21"/>
      <c r="X453" s="21"/>
      <c r="Y453" s="21"/>
      <c r="Z453" s="21"/>
    </row>
    <row r="454">
      <c r="A454" s="36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34"/>
      <c r="W454" s="21"/>
      <c r="X454" s="21"/>
      <c r="Y454" s="21"/>
      <c r="Z454" s="21"/>
    </row>
    <row r="455">
      <c r="A455" s="36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34"/>
      <c r="W455" s="21"/>
      <c r="X455" s="21"/>
      <c r="Y455" s="21"/>
      <c r="Z455" s="21"/>
    </row>
    <row r="456">
      <c r="A456" s="36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34"/>
      <c r="W456" s="21"/>
      <c r="X456" s="21"/>
      <c r="Y456" s="21"/>
      <c r="Z456" s="21"/>
    </row>
    <row r="457">
      <c r="A457" s="36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34"/>
      <c r="W457" s="21"/>
      <c r="X457" s="21"/>
      <c r="Y457" s="21"/>
      <c r="Z457" s="21"/>
    </row>
    <row r="458">
      <c r="A458" s="36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34"/>
      <c r="W458" s="21"/>
      <c r="X458" s="21"/>
      <c r="Y458" s="21"/>
      <c r="Z458" s="21"/>
    </row>
    <row r="459">
      <c r="A459" s="36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34"/>
      <c r="W459" s="21"/>
      <c r="X459" s="21"/>
      <c r="Y459" s="21"/>
      <c r="Z459" s="21"/>
    </row>
    <row r="460">
      <c r="A460" s="36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34"/>
      <c r="W460" s="21"/>
      <c r="X460" s="21"/>
      <c r="Y460" s="21"/>
      <c r="Z460" s="21"/>
    </row>
    <row r="461">
      <c r="A461" s="36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34"/>
      <c r="W461" s="21"/>
      <c r="X461" s="21"/>
      <c r="Y461" s="21"/>
      <c r="Z461" s="21"/>
    </row>
    <row r="462">
      <c r="A462" s="36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34"/>
      <c r="W462" s="21"/>
      <c r="X462" s="21"/>
      <c r="Y462" s="21"/>
      <c r="Z462" s="21"/>
    </row>
    <row r="463">
      <c r="A463" s="36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34"/>
      <c r="W463" s="21"/>
      <c r="X463" s="21"/>
      <c r="Y463" s="21"/>
      <c r="Z463" s="21"/>
    </row>
    <row r="464">
      <c r="A464" s="36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34"/>
      <c r="W464" s="21"/>
      <c r="X464" s="21"/>
      <c r="Y464" s="21"/>
      <c r="Z464" s="21"/>
    </row>
    <row r="465">
      <c r="A465" s="36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34"/>
      <c r="W465" s="21"/>
      <c r="X465" s="21"/>
      <c r="Y465" s="21"/>
      <c r="Z465" s="21"/>
    </row>
    <row r="466">
      <c r="A466" s="36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34"/>
      <c r="W466" s="21"/>
      <c r="X466" s="21"/>
      <c r="Y466" s="21"/>
      <c r="Z466" s="21"/>
    </row>
    <row r="467">
      <c r="A467" s="36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34"/>
      <c r="W467" s="21"/>
      <c r="X467" s="21"/>
      <c r="Y467" s="21"/>
      <c r="Z467" s="21"/>
    </row>
    <row r="468">
      <c r="A468" s="36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34"/>
      <c r="W468" s="21"/>
      <c r="X468" s="21"/>
      <c r="Y468" s="21"/>
      <c r="Z468" s="21"/>
    </row>
    <row r="469">
      <c r="A469" s="36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34"/>
      <c r="W469" s="21"/>
      <c r="X469" s="21"/>
      <c r="Y469" s="21"/>
      <c r="Z469" s="21"/>
    </row>
    <row r="470">
      <c r="A470" s="36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34"/>
      <c r="W470" s="21"/>
      <c r="X470" s="21"/>
      <c r="Y470" s="21"/>
      <c r="Z470" s="21"/>
    </row>
    <row r="471">
      <c r="A471" s="36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34"/>
      <c r="W471" s="21"/>
      <c r="X471" s="21"/>
      <c r="Y471" s="21"/>
      <c r="Z471" s="21"/>
    </row>
    <row r="472">
      <c r="A472" s="36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34"/>
      <c r="W472" s="21"/>
      <c r="X472" s="21"/>
      <c r="Y472" s="21"/>
      <c r="Z472" s="21"/>
    </row>
    <row r="473">
      <c r="A473" s="36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34"/>
      <c r="W473" s="21"/>
      <c r="X473" s="21"/>
      <c r="Y473" s="21"/>
      <c r="Z473" s="21"/>
    </row>
    <row r="474">
      <c r="A474" s="36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34"/>
      <c r="W474" s="21"/>
      <c r="X474" s="21"/>
      <c r="Y474" s="21"/>
      <c r="Z474" s="21"/>
    </row>
    <row r="475">
      <c r="A475" s="36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34"/>
      <c r="W475" s="21"/>
      <c r="X475" s="21"/>
      <c r="Y475" s="21"/>
      <c r="Z475" s="21"/>
    </row>
    <row r="476">
      <c r="A476" s="36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34"/>
      <c r="W476" s="21"/>
      <c r="X476" s="21"/>
      <c r="Y476" s="21"/>
      <c r="Z476" s="21"/>
    </row>
    <row r="477">
      <c r="A477" s="36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34"/>
      <c r="W477" s="21"/>
      <c r="X477" s="21"/>
      <c r="Y477" s="21"/>
      <c r="Z477" s="21"/>
    </row>
    <row r="478">
      <c r="A478" s="36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34"/>
      <c r="W478" s="21"/>
      <c r="X478" s="21"/>
      <c r="Y478" s="21"/>
      <c r="Z478" s="21"/>
    </row>
    <row r="479">
      <c r="A479" s="36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34"/>
      <c r="W479" s="21"/>
      <c r="X479" s="21"/>
      <c r="Y479" s="21"/>
      <c r="Z479" s="21"/>
    </row>
    <row r="480">
      <c r="A480" s="36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34"/>
      <c r="W480" s="21"/>
      <c r="X480" s="21"/>
      <c r="Y480" s="21"/>
      <c r="Z480" s="21"/>
    </row>
    <row r="481">
      <c r="A481" s="36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34"/>
      <c r="W481" s="21"/>
      <c r="X481" s="21"/>
      <c r="Y481" s="21"/>
      <c r="Z481" s="21"/>
    </row>
    <row r="482">
      <c r="A482" s="36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34"/>
      <c r="W482" s="21"/>
      <c r="X482" s="21"/>
      <c r="Y482" s="21"/>
      <c r="Z482" s="21"/>
    </row>
    <row r="483">
      <c r="A483" s="36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34"/>
      <c r="W483" s="21"/>
      <c r="X483" s="21"/>
      <c r="Y483" s="21"/>
      <c r="Z483" s="21"/>
    </row>
    <row r="484">
      <c r="A484" s="36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34"/>
      <c r="W484" s="21"/>
      <c r="X484" s="21"/>
      <c r="Y484" s="21"/>
      <c r="Z484" s="21"/>
    </row>
    <row r="485">
      <c r="A485" s="36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34"/>
      <c r="W485" s="21"/>
      <c r="X485" s="21"/>
      <c r="Y485" s="21"/>
      <c r="Z485" s="21"/>
    </row>
    <row r="486">
      <c r="A486" s="36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34"/>
      <c r="W486" s="21"/>
      <c r="X486" s="21"/>
      <c r="Y486" s="21"/>
      <c r="Z486" s="21"/>
    </row>
    <row r="487">
      <c r="A487" s="36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34"/>
      <c r="W487" s="21"/>
      <c r="X487" s="21"/>
      <c r="Y487" s="21"/>
      <c r="Z487" s="21"/>
    </row>
    <row r="488">
      <c r="A488" s="36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34"/>
      <c r="W488" s="21"/>
      <c r="X488" s="21"/>
      <c r="Y488" s="21"/>
      <c r="Z488" s="21"/>
    </row>
    <row r="489">
      <c r="A489" s="36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34"/>
      <c r="W489" s="21"/>
      <c r="X489" s="21"/>
      <c r="Y489" s="21"/>
      <c r="Z489" s="21"/>
    </row>
    <row r="490">
      <c r="A490" s="36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34"/>
      <c r="W490" s="21"/>
      <c r="X490" s="21"/>
      <c r="Y490" s="21"/>
      <c r="Z490" s="21"/>
    </row>
    <row r="491">
      <c r="A491" s="36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34"/>
      <c r="W491" s="21"/>
      <c r="X491" s="21"/>
      <c r="Y491" s="21"/>
      <c r="Z491" s="21"/>
    </row>
    <row r="492">
      <c r="A492" s="36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34"/>
      <c r="W492" s="21"/>
      <c r="X492" s="21"/>
      <c r="Y492" s="21"/>
      <c r="Z492" s="21"/>
    </row>
    <row r="493">
      <c r="A493" s="36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34"/>
      <c r="W493" s="21"/>
      <c r="X493" s="21"/>
      <c r="Y493" s="21"/>
      <c r="Z493" s="21"/>
    </row>
    <row r="494">
      <c r="A494" s="36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34"/>
      <c r="W494" s="21"/>
      <c r="X494" s="21"/>
      <c r="Y494" s="21"/>
      <c r="Z494" s="21"/>
    </row>
    <row r="495">
      <c r="A495" s="36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34"/>
      <c r="W495" s="21"/>
      <c r="X495" s="21"/>
      <c r="Y495" s="21"/>
      <c r="Z495" s="21"/>
    </row>
    <row r="496">
      <c r="A496" s="36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34"/>
      <c r="W496" s="21"/>
      <c r="X496" s="21"/>
      <c r="Y496" s="21"/>
      <c r="Z496" s="21"/>
    </row>
    <row r="497">
      <c r="A497" s="36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34"/>
      <c r="W497" s="21"/>
      <c r="X497" s="21"/>
      <c r="Y497" s="21"/>
      <c r="Z497" s="21"/>
    </row>
    <row r="498">
      <c r="A498" s="36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34"/>
      <c r="W498" s="21"/>
      <c r="X498" s="21"/>
      <c r="Y498" s="21"/>
      <c r="Z498" s="21"/>
    </row>
    <row r="499">
      <c r="A499" s="36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34"/>
      <c r="W499" s="21"/>
      <c r="X499" s="21"/>
      <c r="Y499" s="21"/>
      <c r="Z499" s="21"/>
    </row>
    <row r="500">
      <c r="A500" s="36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34"/>
      <c r="W500" s="21"/>
      <c r="X500" s="21"/>
      <c r="Y500" s="21"/>
      <c r="Z500" s="21"/>
    </row>
    <row r="501">
      <c r="A501" s="36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34"/>
      <c r="W501" s="21"/>
      <c r="X501" s="21"/>
      <c r="Y501" s="21"/>
      <c r="Z501" s="21"/>
    </row>
    <row r="502">
      <c r="A502" s="36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34"/>
      <c r="W502" s="21"/>
      <c r="X502" s="21"/>
      <c r="Y502" s="21"/>
      <c r="Z502" s="21"/>
    </row>
    <row r="503">
      <c r="A503" s="36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34"/>
      <c r="W503" s="21"/>
      <c r="X503" s="21"/>
      <c r="Y503" s="21"/>
      <c r="Z503" s="21"/>
    </row>
    <row r="504">
      <c r="A504" s="36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34"/>
      <c r="W504" s="21"/>
      <c r="X504" s="21"/>
      <c r="Y504" s="21"/>
      <c r="Z504" s="21"/>
    </row>
    <row r="505">
      <c r="A505" s="36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34"/>
      <c r="W505" s="21"/>
      <c r="X505" s="21"/>
      <c r="Y505" s="21"/>
      <c r="Z505" s="21"/>
    </row>
    <row r="506">
      <c r="A506" s="36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34"/>
      <c r="W506" s="21"/>
      <c r="X506" s="21"/>
      <c r="Y506" s="21"/>
      <c r="Z506" s="21"/>
    </row>
    <row r="507">
      <c r="A507" s="36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34"/>
      <c r="W507" s="21"/>
      <c r="X507" s="21"/>
      <c r="Y507" s="21"/>
      <c r="Z507" s="21"/>
    </row>
    <row r="508">
      <c r="A508" s="36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34"/>
      <c r="W508" s="21"/>
      <c r="X508" s="21"/>
      <c r="Y508" s="21"/>
      <c r="Z508" s="21"/>
    </row>
    <row r="509">
      <c r="A509" s="36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34"/>
      <c r="W509" s="21"/>
      <c r="X509" s="21"/>
      <c r="Y509" s="21"/>
      <c r="Z509" s="21"/>
    </row>
    <row r="510">
      <c r="A510" s="36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34"/>
      <c r="W510" s="21"/>
      <c r="X510" s="21"/>
      <c r="Y510" s="21"/>
      <c r="Z510" s="21"/>
    </row>
    <row r="511">
      <c r="A511" s="36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34"/>
      <c r="W511" s="21"/>
      <c r="X511" s="21"/>
      <c r="Y511" s="21"/>
      <c r="Z511" s="21"/>
    </row>
    <row r="512">
      <c r="A512" s="36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34"/>
      <c r="W512" s="21"/>
      <c r="X512" s="21"/>
      <c r="Y512" s="21"/>
      <c r="Z512" s="21"/>
    </row>
    <row r="513">
      <c r="A513" s="36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34"/>
      <c r="W513" s="21"/>
      <c r="X513" s="21"/>
      <c r="Y513" s="21"/>
      <c r="Z513" s="21"/>
    </row>
    <row r="514">
      <c r="A514" s="36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34"/>
      <c r="W514" s="21"/>
      <c r="X514" s="21"/>
      <c r="Y514" s="21"/>
      <c r="Z514" s="21"/>
    </row>
    <row r="515">
      <c r="A515" s="36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34"/>
      <c r="W515" s="21"/>
      <c r="X515" s="21"/>
      <c r="Y515" s="21"/>
      <c r="Z515" s="21"/>
    </row>
    <row r="516">
      <c r="A516" s="36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34"/>
      <c r="W516" s="21"/>
      <c r="X516" s="21"/>
      <c r="Y516" s="21"/>
      <c r="Z516" s="21"/>
    </row>
    <row r="517">
      <c r="A517" s="36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34"/>
      <c r="W517" s="21"/>
      <c r="X517" s="21"/>
      <c r="Y517" s="21"/>
      <c r="Z517" s="21"/>
    </row>
    <row r="518">
      <c r="A518" s="36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34"/>
      <c r="W518" s="21"/>
      <c r="X518" s="21"/>
      <c r="Y518" s="21"/>
      <c r="Z518" s="21"/>
    </row>
    <row r="519">
      <c r="A519" s="36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34"/>
      <c r="W519" s="21"/>
      <c r="X519" s="21"/>
      <c r="Y519" s="21"/>
      <c r="Z519" s="21"/>
    </row>
    <row r="520">
      <c r="A520" s="36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34"/>
      <c r="W520" s="21"/>
      <c r="X520" s="21"/>
      <c r="Y520" s="21"/>
      <c r="Z520" s="21"/>
    </row>
    <row r="521">
      <c r="A521" s="36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34"/>
      <c r="W521" s="21"/>
      <c r="X521" s="21"/>
      <c r="Y521" s="21"/>
      <c r="Z521" s="21"/>
    </row>
    <row r="522">
      <c r="A522" s="36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34"/>
      <c r="W522" s="21"/>
      <c r="X522" s="21"/>
      <c r="Y522" s="21"/>
      <c r="Z522" s="21"/>
    </row>
    <row r="523">
      <c r="A523" s="36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34"/>
      <c r="W523" s="21"/>
      <c r="X523" s="21"/>
      <c r="Y523" s="21"/>
      <c r="Z523" s="21"/>
    </row>
    <row r="524">
      <c r="A524" s="36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34"/>
      <c r="W524" s="21"/>
      <c r="X524" s="21"/>
      <c r="Y524" s="21"/>
      <c r="Z524" s="21"/>
    </row>
    <row r="525">
      <c r="A525" s="36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34"/>
      <c r="W525" s="21"/>
      <c r="X525" s="21"/>
      <c r="Y525" s="21"/>
      <c r="Z525" s="21"/>
    </row>
    <row r="526">
      <c r="A526" s="36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34"/>
      <c r="W526" s="21"/>
      <c r="X526" s="21"/>
      <c r="Y526" s="21"/>
      <c r="Z526" s="21"/>
    </row>
    <row r="527">
      <c r="A527" s="36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34"/>
      <c r="W527" s="21"/>
      <c r="X527" s="21"/>
      <c r="Y527" s="21"/>
      <c r="Z527" s="21"/>
    </row>
    <row r="528">
      <c r="A528" s="36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34"/>
      <c r="W528" s="21"/>
      <c r="X528" s="21"/>
      <c r="Y528" s="21"/>
      <c r="Z528" s="21"/>
    </row>
    <row r="529">
      <c r="A529" s="36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34"/>
      <c r="W529" s="21"/>
      <c r="X529" s="21"/>
      <c r="Y529" s="21"/>
      <c r="Z529" s="21"/>
    </row>
    <row r="530">
      <c r="A530" s="36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34"/>
      <c r="W530" s="21"/>
      <c r="X530" s="21"/>
      <c r="Y530" s="21"/>
      <c r="Z530" s="21"/>
    </row>
    <row r="531">
      <c r="A531" s="36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34"/>
      <c r="W531" s="21"/>
      <c r="X531" s="21"/>
      <c r="Y531" s="21"/>
      <c r="Z531" s="21"/>
    </row>
    <row r="532">
      <c r="A532" s="36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34"/>
      <c r="W532" s="21"/>
      <c r="X532" s="21"/>
      <c r="Y532" s="21"/>
      <c r="Z532" s="21"/>
    </row>
    <row r="533">
      <c r="A533" s="36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34"/>
      <c r="W533" s="21"/>
      <c r="X533" s="21"/>
      <c r="Y533" s="21"/>
      <c r="Z533" s="21"/>
    </row>
    <row r="534">
      <c r="A534" s="36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34"/>
      <c r="W534" s="21"/>
      <c r="X534" s="21"/>
      <c r="Y534" s="21"/>
      <c r="Z534" s="21"/>
    </row>
    <row r="535">
      <c r="A535" s="36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34"/>
      <c r="W535" s="21"/>
      <c r="X535" s="21"/>
      <c r="Y535" s="21"/>
      <c r="Z535" s="21"/>
    </row>
    <row r="536">
      <c r="A536" s="36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34"/>
      <c r="W536" s="21"/>
      <c r="X536" s="21"/>
      <c r="Y536" s="21"/>
      <c r="Z536" s="21"/>
    </row>
    <row r="537">
      <c r="A537" s="36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34"/>
      <c r="W537" s="21"/>
      <c r="X537" s="21"/>
      <c r="Y537" s="21"/>
      <c r="Z537" s="21"/>
    </row>
    <row r="538">
      <c r="A538" s="36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34"/>
      <c r="W538" s="21"/>
      <c r="X538" s="21"/>
      <c r="Y538" s="21"/>
      <c r="Z538" s="21"/>
    </row>
    <row r="539">
      <c r="A539" s="36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34"/>
      <c r="W539" s="21"/>
      <c r="X539" s="21"/>
      <c r="Y539" s="21"/>
      <c r="Z539" s="21"/>
    </row>
    <row r="540">
      <c r="A540" s="36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34"/>
      <c r="W540" s="21"/>
      <c r="X540" s="21"/>
      <c r="Y540" s="21"/>
      <c r="Z540" s="21"/>
    </row>
    <row r="541">
      <c r="A541" s="36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34"/>
      <c r="W541" s="21"/>
      <c r="X541" s="21"/>
      <c r="Y541" s="21"/>
      <c r="Z541" s="21"/>
    </row>
    <row r="542">
      <c r="A542" s="36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34"/>
      <c r="W542" s="21"/>
      <c r="X542" s="21"/>
      <c r="Y542" s="21"/>
      <c r="Z542" s="21"/>
    </row>
    <row r="543">
      <c r="A543" s="36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34"/>
      <c r="W543" s="21"/>
      <c r="X543" s="21"/>
      <c r="Y543" s="21"/>
      <c r="Z543" s="21"/>
    </row>
    <row r="544">
      <c r="A544" s="36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34"/>
      <c r="W544" s="21"/>
      <c r="X544" s="21"/>
      <c r="Y544" s="21"/>
      <c r="Z544" s="21"/>
    </row>
    <row r="545">
      <c r="A545" s="36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34"/>
      <c r="W545" s="21"/>
      <c r="X545" s="21"/>
      <c r="Y545" s="21"/>
      <c r="Z545" s="21"/>
    </row>
    <row r="546">
      <c r="A546" s="36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34"/>
      <c r="W546" s="21"/>
      <c r="X546" s="21"/>
      <c r="Y546" s="21"/>
      <c r="Z546" s="21"/>
    </row>
    <row r="547">
      <c r="A547" s="36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34"/>
      <c r="W547" s="21"/>
      <c r="X547" s="21"/>
      <c r="Y547" s="21"/>
      <c r="Z547" s="21"/>
    </row>
    <row r="548">
      <c r="A548" s="36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34"/>
      <c r="W548" s="21"/>
      <c r="X548" s="21"/>
      <c r="Y548" s="21"/>
      <c r="Z548" s="21"/>
    </row>
    <row r="549">
      <c r="A549" s="36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34"/>
      <c r="W549" s="21"/>
      <c r="X549" s="21"/>
      <c r="Y549" s="21"/>
      <c r="Z549" s="21"/>
    </row>
    <row r="550">
      <c r="A550" s="36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34"/>
      <c r="W550" s="21"/>
      <c r="X550" s="21"/>
      <c r="Y550" s="21"/>
      <c r="Z550" s="21"/>
    </row>
    <row r="551">
      <c r="A551" s="36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34"/>
      <c r="W551" s="21"/>
      <c r="X551" s="21"/>
      <c r="Y551" s="21"/>
      <c r="Z551" s="21"/>
    </row>
    <row r="552">
      <c r="A552" s="36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34"/>
      <c r="W552" s="21"/>
      <c r="X552" s="21"/>
      <c r="Y552" s="21"/>
      <c r="Z552" s="21"/>
    </row>
    <row r="553">
      <c r="A553" s="36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34"/>
      <c r="W553" s="21"/>
      <c r="X553" s="21"/>
      <c r="Y553" s="21"/>
      <c r="Z553" s="21"/>
    </row>
    <row r="554">
      <c r="A554" s="36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34"/>
      <c r="W554" s="21"/>
      <c r="X554" s="21"/>
      <c r="Y554" s="21"/>
      <c r="Z554" s="21"/>
    </row>
    <row r="555">
      <c r="A555" s="36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34"/>
      <c r="W555" s="21"/>
      <c r="X555" s="21"/>
      <c r="Y555" s="21"/>
      <c r="Z555" s="21"/>
    </row>
    <row r="556">
      <c r="A556" s="36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34"/>
      <c r="W556" s="21"/>
      <c r="X556" s="21"/>
      <c r="Y556" s="21"/>
      <c r="Z556" s="21"/>
    </row>
    <row r="557">
      <c r="A557" s="36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34"/>
      <c r="W557" s="21"/>
      <c r="X557" s="21"/>
      <c r="Y557" s="21"/>
      <c r="Z557" s="21"/>
    </row>
    <row r="558">
      <c r="A558" s="36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34"/>
      <c r="W558" s="21"/>
      <c r="X558" s="21"/>
      <c r="Y558" s="21"/>
      <c r="Z558" s="21"/>
    </row>
    <row r="559">
      <c r="A559" s="36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34"/>
      <c r="W559" s="21"/>
      <c r="X559" s="21"/>
      <c r="Y559" s="21"/>
      <c r="Z559" s="21"/>
    </row>
    <row r="560">
      <c r="A560" s="36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34"/>
      <c r="W560" s="21"/>
      <c r="X560" s="21"/>
      <c r="Y560" s="21"/>
      <c r="Z560" s="21"/>
    </row>
    <row r="561">
      <c r="A561" s="36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34"/>
      <c r="W561" s="21"/>
      <c r="X561" s="21"/>
      <c r="Y561" s="21"/>
      <c r="Z561" s="21"/>
    </row>
    <row r="562">
      <c r="A562" s="36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34"/>
      <c r="W562" s="21"/>
      <c r="X562" s="21"/>
      <c r="Y562" s="21"/>
      <c r="Z562" s="21"/>
    </row>
    <row r="563">
      <c r="A563" s="36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34"/>
      <c r="W563" s="21"/>
      <c r="X563" s="21"/>
      <c r="Y563" s="21"/>
      <c r="Z563" s="21"/>
    </row>
    <row r="564">
      <c r="A564" s="36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34"/>
      <c r="W564" s="21"/>
      <c r="X564" s="21"/>
      <c r="Y564" s="21"/>
      <c r="Z564" s="21"/>
    </row>
    <row r="565">
      <c r="A565" s="36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34"/>
      <c r="W565" s="21"/>
      <c r="X565" s="21"/>
      <c r="Y565" s="21"/>
      <c r="Z565" s="21"/>
    </row>
    <row r="566">
      <c r="A566" s="36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34"/>
      <c r="W566" s="21"/>
      <c r="X566" s="21"/>
      <c r="Y566" s="21"/>
      <c r="Z566" s="21"/>
    </row>
    <row r="567">
      <c r="A567" s="36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34"/>
      <c r="W567" s="21"/>
      <c r="X567" s="21"/>
      <c r="Y567" s="21"/>
      <c r="Z567" s="21"/>
    </row>
    <row r="568">
      <c r="A568" s="36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34"/>
      <c r="W568" s="21"/>
      <c r="X568" s="21"/>
      <c r="Y568" s="21"/>
      <c r="Z568" s="21"/>
    </row>
    <row r="569">
      <c r="A569" s="36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34"/>
      <c r="W569" s="21"/>
      <c r="X569" s="21"/>
      <c r="Y569" s="21"/>
      <c r="Z569" s="21"/>
    </row>
    <row r="570">
      <c r="A570" s="36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34"/>
      <c r="W570" s="21"/>
      <c r="X570" s="21"/>
      <c r="Y570" s="21"/>
      <c r="Z570" s="21"/>
    </row>
    <row r="571">
      <c r="A571" s="36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34"/>
      <c r="W571" s="21"/>
      <c r="X571" s="21"/>
      <c r="Y571" s="21"/>
      <c r="Z571" s="21"/>
    </row>
    <row r="572">
      <c r="A572" s="36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34"/>
      <c r="W572" s="21"/>
      <c r="X572" s="21"/>
      <c r="Y572" s="21"/>
      <c r="Z572" s="21"/>
    </row>
    <row r="573">
      <c r="A573" s="36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34"/>
      <c r="W573" s="21"/>
      <c r="X573" s="21"/>
      <c r="Y573" s="21"/>
      <c r="Z573" s="21"/>
    </row>
    <row r="574">
      <c r="A574" s="36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34"/>
      <c r="W574" s="21"/>
      <c r="X574" s="21"/>
      <c r="Y574" s="21"/>
      <c r="Z574" s="21"/>
    </row>
    <row r="575">
      <c r="A575" s="36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34"/>
      <c r="W575" s="21"/>
      <c r="X575" s="21"/>
      <c r="Y575" s="21"/>
      <c r="Z575" s="21"/>
    </row>
    <row r="576">
      <c r="A576" s="36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34"/>
      <c r="W576" s="21"/>
      <c r="X576" s="21"/>
      <c r="Y576" s="21"/>
      <c r="Z576" s="21"/>
    </row>
    <row r="577">
      <c r="A577" s="36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34"/>
      <c r="W577" s="21"/>
      <c r="X577" s="21"/>
      <c r="Y577" s="21"/>
      <c r="Z577" s="21"/>
    </row>
    <row r="578">
      <c r="A578" s="36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34"/>
      <c r="W578" s="21"/>
      <c r="X578" s="21"/>
      <c r="Y578" s="21"/>
      <c r="Z578" s="21"/>
    </row>
    <row r="579">
      <c r="A579" s="36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34"/>
      <c r="W579" s="21"/>
      <c r="X579" s="21"/>
      <c r="Y579" s="21"/>
      <c r="Z579" s="21"/>
    </row>
    <row r="580">
      <c r="A580" s="36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34"/>
      <c r="W580" s="21"/>
      <c r="X580" s="21"/>
      <c r="Y580" s="21"/>
      <c r="Z580" s="21"/>
    </row>
    <row r="581">
      <c r="A581" s="36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34"/>
      <c r="W581" s="21"/>
      <c r="X581" s="21"/>
      <c r="Y581" s="21"/>
      <c r="Z581" s="21"/>
    </row>
    <row r="582">
      <c r="A582" s="36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34"/>
      <c r="W582" s="21"/>
      <c r="X582" s="21"/>
      <c r="Y582" s="21"/>
      <c r="Z582" s="21"/>
    </row>
    <row r="583">
      <c r="A583" s="36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34"/>
      <c r="W583" s="21"/>
      <c r="X583" s="21"/>
      <c r="Y583" s="21"/>
      <c r="Z583" s="21"/>
    </row>
    <row r="584">
      <c r="A584" s="36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34"/>
      <c r="W584" s="21"/>
      <c r="X584" s="21"/>
      <c r="Y584" s="21"/>
      <c r="Z584" s="21"/>
    </row>
    <row r="585">
      <c r="A585" s="36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34"/>
      <c r="W585" s="21"/>
      <c r="X585" s="21"/>
      <c r="Y585" s="21"/>
      <c r="Z585" s="21"/>
    </row>
    <row r="586">
      <c r="A586" s="36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34"/>
      <c r="W586" s="21"/>
      <c r="X586" s="21"/>
      <c r="Y586" s="21"/>
      <c r="Z586" s="21"/>
    </row>
    <row r="587">
      <c r="A587" s="36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34"/>
      <c r="W587" s="21"/>
      <c r="X587" s="21"/>
      <c r="Y587" s="21"/>
      <c r="Z587" s="21"/>
    </row>
    <row r="588">
      <c r="A588" s="36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34"/>
      <c r="W588" s="21"/>
      <c r="X588" s="21"/>
      <c r="Y588" s="21"/>
      <c r="Z588" s="21"/>
    </row>
    <row r="589">
      <c r="A589" s="36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34"/>
      <c r="W589" s="21"/>
      <c r="X589" s="21"/>
      <c r="Y589" s="21"/>
      <c r="Z589" s="21"/>
    </row>
    <row r="590">
      <c r="A590" s="36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34"/>
      <c r="W590" s="21"/>
      <c r="X590" s="21"/>
      <c r="Y590" s="21"/>
      <c r="Z590" s="21"/>
    </row>
    <row r="591">
      <c r="A591" s="36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34"/>
      <c r="W591" s="21"/>
      <c r="X591" s="21"/>
      <c r="Y591" s="21"/>
      <c r="Z591" s="21"/>
    </row>
    <row r="592">
      <c r="A592" s="36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34"/>
      <c r="W592" s="21"/>
      <c r="X592" s="21"/>
      <c r="Y592" s="21"/>
      <c r="Z592" s="21"/>
    </row>
    <row r="593">
      <c r="A593" s="36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34"/>
      <c r="W593" s="21"/>
      <c r="X593" s="21"/>
      <c r="Y593" s="21"/>
      <c r="Z593" s="21"/>
    </row>
    <row r="594">
      <c r="A594" s="36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34"/>
      <c r="W594" s="21"/>
      <c r="X594" s="21"/>
      <c r="Y594" s="21"/>
      <c r="Z594" s="21"/>
    </row>
    <row r="595">
      <c r="A595" s="36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34"/>
      <c r="W595" s="21"/>
      <c r="X595" s="21"/>
      <c r="Y595" s="21"/>
      <c r="Z595" s="21"/>
    </row>
    <row r="596">
      <c r="A596" s="36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34"/>
      <c r="W596" s="21"/>
      <c r="X596" s="21"/>
      <c r="Y596" s="21"/>
      <c r="Z596" s="21"/>
    </row>
    <row r="597">
      <c r="A597" s="36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34"/>
      <c r="W597" s="21"/>
      <c r="X597" s="21"/>
      <c r="Y597" s="21"/>
      <c r="Z597" s="21"/>
    </row>
    <row r="598">
      <c r="A598" s="36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34"/>
      <c r="W598" s="21"/>
      <c r="X598" s="21"/>
      <c r="Y598" s="21"/>
      <c r="Z598" s="21"/>
    </row>
    <row r="599">
      <c r="A599" s="36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34"/>
      <c r="W599" s="21"/>
      <c r="X599" s="21"/>
      <c r="Y599" s="21"/>
      <c r="Z599" s="21"/>
    </row>
    <row r="600">
      <c r="A600" s="36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34"/>
      <c r="W600" s="21"/>
      <c r="X600" s="21"/>
      <c r="Y600" s="21"/>
      <c r="Z600" s="21"/>
    </row>
    <row r="601">
      <c r="A601" s="36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34"/>
      <c r="W601" s="21"/>
      <c r="X601" s="21"/>
      <c r="Y601" s="21"/>
      <c r="Z601" s="21"/>
    </row>
    <row r="602">
      <c r="A602" s="36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34"/>
      <c r="W602" s="21"/>
      <c r="X602" s="21"/>
      <c r="Y602" s="21"/>
      <c r="Z602" s="21"/>
    </row>
    <row r="603">
      <c r="A603" s="36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34"/>
      <c r="W603" s="21"/>
      <c r="X603" s="21"/>
      <c r="Y603" s="21"/>
      <c r="Z603" s="21"/>
    </row>
    <row r="604">
      <c r="A604" s="36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34"/>
      <c r="W604" s="21"/>
      <c r="X604" s="21"/>
      <c r="Y604" s="21"/>
      <c r="Z604" s="21"/>
    </row>
    <row r="605">
      <c r="A605" s="36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34"/>
      <c r="W605" s="21"/>
      <c r="X605" s="21"/>
      <c r="Y605" s="21"/>
      <c r="Z605" s="21"/>
    </row>
    <row r="606">
      <c r="A606" s="36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34"/>
      <c r="W606" s="21"/>
      <c r="X606" s="21"/>
      <c r="Y606" s="21"/>
      <c r="Z606" s="21"/>
    </row>
    <row r="607">
      <c r="A607" s="36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34"/>
      <c r="W607" s="21"/>
      <c r="X607" s="21"/>
      <c r="Y607" s="21"/>
      <c r="Z607" s="21"/>
    </row>
    <row r="608">
      <c r="A608" s="36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34"/>
      <c r="W608" s="21"/>
      <c r="X608" s="21"/>
      <c r="Y608" s="21"/>
      <c r="Z608" s="21"/>
    </row>
    <row r="609">
      <c r="A609" s="36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34"/>
      <c r="W609" s="21"/>
      <c r="X609" s="21"/>
      <c r="Y609" s="21"/>
      <c r="Z609" s="21"/>
    </row>
    <row r="610">
      <c r="A610" s="36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34"/>
      <c r="W610" s="21"/>
      <c r="X610" s="21"/>
      <c r="Y610" s="21"/>
      <c r="Z610" s="21"/>
    </row>
    <row r="611">
      <c r="A611" s="36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34"/>
      <c r="W611" s="21"/>
      <c r="X611" s="21"/>
      <c r="Y611" s="21"/>
      <c r="Z611" s="21"/>
    </row>
    <row r="612">
      <c r="A612" s="36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34"/>
      <c r="W612" s="21"/>
      <c r="X612" s="21"/>
      <c r="Y612" s="21"/>
      <c r="Z612" s="21"/>
    </row>
    <row r="613">
      <c r="A613" s="36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34"/>
      <c r="W613" s="21"/>
      <c r="X613" s="21"/>
      <c r="Y613" s="21"/>
      <c r="Z613" s="21"/>
    </row>
    <row r="614">
      <c r="A614" s="36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34"/>
      <c r="W614" s="21"/>
      <c r="X614" s="21"/>
      <c r="Y614" s="21"/>
      <c r="Z614" s="21"/>
    </row>
    <row r="615">
      <c r="A615" s="36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34"/>
      <c r="W615" s="21"/>
      <c r="X615" s="21"/>
      <c r="Y615" s="21"/>
      <c r="Z615" s="21"/>
    </row>
    <row r="616">
      <c r="A616" s="36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34"/>
      <c r="W616" s="21"/>
      <c r="X616" s="21"/>
      <c r="Y616" s="21"/>
      <c r="Z616" s="21"/>
    </row>
    <row r="617">
      <c r="A617" s="36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34"/>
      <c r="W617" s="21"/>
      <c r="X617" s="21"/>
      <c r="Y617" s="21"/>
      <c r="Z617" s="21"/>
    </row>
    <row r="618">
      <c r="A618" s="36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34"/>
      <c r="W618" s="21"/>
      <c r="X618" s="21"/>
      <c r="Y618" s="21"/>
      <c r="Z618" s="21"/>
    </row>
    <row r="619">
      <c r="A619" s="36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34"/>
      <c r="W619" s="21"/>
      <c r="X619" s="21"/>
      <c r="Y619" s="21"/>
      <c r="Z619" s="21"/>
    </row>
    <row r="620">
      <c r="A620" s="36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34"/>
      <c r="W620" s="21"/>
      <c r="X620" s="21"/>
      <c r="Y620" s="21"/>
      <c r="Z620" s="21"/>
    </row>
    <row r="621">
      <c r="A621" s="36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34"/>
      <c r="W621" s="21"/>
      <c r="X621" s="21"/>
      <c r="Y621" s="21"/>
      <c r="Z621" s="21"/>
    </row>
    <row r="622">
      <c r="A622" s="36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34"/>
      <c r="W622" s="21"/>
      <c r="X622" s="21"/>
      <c r="Y622" s="21"/>
      <c r="Z622" s="21"/>
    </row>
    <row r="623">
      <c r="A623" s="36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34"/>
      <c r="W623" s="21"/>
      <c r="X623" s="21"/>
      <c r="Y623" s="21"/>
      <c r="Z623" s="21"/>
    </row>
    <row r="624">
      <c r="A624" s="36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34"/>
      <c r="W624" s="21"/>
      <c r="X624" s="21"/>
      <c r="Y624" s="21"/>
      <c r="Z624" s="21"/>
    </row>
    <row r="625">
      <c r="A625" s="36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34"/>
      <c r="W625" s="21"/>
      <c r="X625" s="21"/>
      <c r="Y625" s="21"/>
      <c r="Z625" s="21"/>
    </row>
    <row r="626">
      <c r="A626" s="36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34"/>
      <c r="W626" s="21"/>
      <c r="X626" s="21"/>
      <c r="Y626" s="21"/>
      <c r="Z626" s="21"/>
    </row>
    <row r="627">
      <c r="A627" s="36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34"/>
      <c r="W627" s="21"/>
      <c r="X627" s="21"/>
      <c r="Y627" s="21"/>
      <c r="Z627" s="21"/>
    </row>
    <row r="628">
      <c r="A628" s="36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34"/>
      <c r="W628" s="21"/>
      <c r="X628" s="21"/>
      <c r="Y628" s="21"/>
      <c r="Z628" s="21"/>
    </row>
    <row r="629">
      <c r="A629" s="36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34"/>
      <c r="W629" s="21"/>
      <c r="X629" s="21"/>
      <c r="Y629" s="21"/>
      <c r="Z629" s="21"/>
    </row>
    <row r="630">
      <c r="A630" s="36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34"/>
      <c r="W630" s="21"/>
      <c r="X630" s="21"/>
      <c r="Y630" s="21"/>
      <c r="Z630" s="21"/>
    </row>
    <row r="631">
      <c r="A631" s="36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34"/>
      <c r="W631" s="21"/>
      <c r="X631" s="21"/>
      <c r="Y631" s="21"/>
      <c r="Z631" s="21"/>
    </row>
    <row r="632">
      <c r="A632" s="36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34"/>
      <c r="W632" s="21"/>
      <c r="X632" s="21"/>
      <c r="Y632" s="21"/>
      <c r="Z632" s="21"/>
    </row>
    <row r="633">
      <c r="A633" s="36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34"/>
      <c r="W633" s="21"/>
      <c r="X633" s="21"/>
      <c r="Y633" s="21"/>
      <c r="Z633" s="21"/>
    </row>
    <row r="634">
      <c r="A634" s="36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34"/>
      <c r="W634" s="21"/>
      <c r="X634" s="21"/>
      <c r="Y634" s="21"/>
      <c r="Z634" s="21"/>
    </row>
    <row r="635">
      <c r="A635" s="36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34"/>
      <c r="W635" s="21"/>
      <c r="X635" s="21"/>
      <c r="Y635" s="21"/>
      <c r="Z635" s="21"/>
    </row>
    <row r="636">
      <c r="A636" s="36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34"/>
      <c r="W636" s="21"/>
      <c r="X636" s="21"/>
      <c r="Y636" s="21"/>
      <c r="Z636" s="21"/>
    </row>
    <row r="637">
      <c r="A637" s="36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34"/>
      <c r="W637" s="21"/>
      <c r="X637" s="21"/>
      <c r="Y637" s="21"/>
      <c r="Z637" s="21"/>
    </row>
    <row r="638">
      <c r="A638" s="36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34"/>
      <c r="W638" s="21"/>
      <c r="X638" s="21"/>
      <c r="Y638" s="21"/>
      <c r="Z638" s="21"/>
    </row>
    <row r="639">
      <c r="A639" s="36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34"/>
      <c r="W639" s="21"/>
      <c r="X639" s="21"/>
      <c r="Y639" s="21"/>
      <c r="Z639" s="21"/>
    </row>
    <row r="640">
      <c r="A640" s="36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34"/>
      <c r="W640" s="21"/>
      <c r="X640" s="21"/>
      <c r="Y640" s="21"/>
      <c r="Z640" s="21"/>
    </row>
    <row r="641">
      <c r="A641" s="36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34"/>
      <c r="W641" s="21"/>
      <c r="X641" s="21"/>
      <c r="Y641" s="21"/>
      <c r="Z641" s="21"/>
    </row>
    <row r="642">
      <c r="A642" s="36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34"/>
      <c r="W642" s="21"/>
      <c r="X642" s="21"/>
      <c r="Y642" s="21"/>
      <c r="Z642" s="21"/>
    </row>
    <row r="643">
      <c r="A643" s="36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34"/>
      <c r="W643" s="21"/>
      <c r="X643" s="21"/>
      <c r="Y643" s="21"/>
      <c r="Z643" s="21"/>
    </row>
    <row r="644">
      <c r="A644" s="36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34"/>
      <c r="W644" s="21"/>
      <c r="X644" s="21"/>
      <c r="Y644" s="21"/>
      <c r="Z644" s="21"/>
    </row>
    <row r="645">
      <c r="A645" s="36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34"/>
      <c r="W645" s="21"/>
      <c r="X645" s="21"/>
      <c r="Y645" s="21"/>
      <c r="Z645" s="21"/>
    </row>
    <row r="646">
      <c r="A646" s="36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34"/>
      <c r="W646" s="21"/>
      <c r="X646" s="21"/>
      <c r="Y646" s="21"/>
      <c r="Z646" s="21"/>
    </row>
    <row r="647">
      <c r="A647" s="36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34"/>
      <c r="W647" s="21"/>
      <c r="X647" s="21"/>
      <c r="Y647" s="21"/>
      <c r="Z647" s="21"/>
    </row>
    <row r="648">
      <c r="A648" s="36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34"/>
      <c r="W648" s="21"/>
      <c r="X648" s="21"/>
      <c r="Y648" s="21"/>
      <c r="Z648" s="21"/>
    </row>
    <row r="649">
      <c r="A649" s="36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34"/>
      <c r="W649" s="21"/>
      <c r="X649" s="21"/>
      <c r="Y649" s="21"/>
      <c r="Z649" s="21"/>
    </row>
    <row r="650">
      <c r="A650" s="36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34"/>
      <c r="W650" s="21"/>
      <c r="X650" s="21"/>
      <c r="Y650" s="21"/>
      <c r="Z650" s="21"/>
    </row>
    <row r="651">
      <c r="A651" s="36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34"/>
      <c r="W651" s="21"/>
      <c r="X651" s="21"/>
      <c r="Y651" s="21"/>
      <c r="Z651" s="21"/>
    </row>
    <row r="652">
      <c r="A652" s="36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34"/>
      <c r="W652" s="21"/>
      <c r="X652" s="21"/>
      <c r="Y652" s="21"/>
      <c r="Z652" s="21"/>
    </row>
    <row r="653">
      <c r="A653" s="36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34"/>
      <c r="W653" s="21"/>
      <c r="X653" s="21"/>
      <c r="Y653" s="21"/>
      <c r="Z653" s="21"/>
    </row>
    <row r="654">
      <c r="A654" s="36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34"/>
      <c r="W654" s="21"/>
      <c r="X654" s="21"/>
      <c r="Y654" s="21"/>
      <c r="Z654" s="21"/>
    </row>
    <row r="655">
      <c r="A655" s="36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34"/>
      <c r="W655" s="21"/>
      <c r="X655" s="21"/>
      <c r="Y655" s="21"/>
      <c r="Z655" s="21"/>
    </row>
    <row r="656">
      <c r="A656" s="36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34"/>
      <c r="W656" s="21"/>
      <c r="X656" s="21"/>
      <c r="Y656" s="21"/>
      <c r="Z656" s="21"/>
    </row>
    <row r="657">
      <c r="A657" s="36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34"/>
      <c r="W657" s="21"/>
      <c r="X657" s="21"/>
      <c r="Y657" s="21"/>
      <c r="Z657" s="21"/>
    </row>
    <row r="658">
      <c r="A658" s="36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34"/>
      <c r="W658" s="21"/>
      <c r="X658" s="21"/>
      <c r="Y658" s="21"/>
      <c r="Z658" s="21"/>
    </row>
    <row r="659">
      <c r="A659" s="36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34"/>
      <c r="W659" s="21"/>
      <c r="X659" s="21"/>
      <c r="Y659" s="21"/>
      <c r="Z659" s="21"/>
    </row>
    <row r="660">
      <c r="A660" s="36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34"/>
      <c r="W660" s="21"/>
      <c r="X660" s="21"/>
      <c r="Y660" s="21"/>
      <c r="Z660" s="21"/>
    </row>
    <row r="661">
      <c r="A661" s="36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34"/>
      <c r="W661" s="21"/>
      <c r="X661" s="21"/>
      <c r="Y661" s="21"/>
      <c r="Z661" s="21"/>
    </row>
    <row r="662">
      <c r="A662" s="36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34"/>
      <c r="W662" s="21"/>
      <c r="X662" s="21"/>
      <c r="Y662" s="21"/>
      <c r="Z662" s="21"/>
    </row>
    <row r="663">
      <c r="A663" s="36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34"/>
      <c r="W663" s="21"/>
      <c r="X663" s="21"/>
      <c r="Y663" s="21"/>
      <c r="Z663" s="21"/>
    </row>
    <row r="664">
      <c r="A664" s="36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34"/>
      <c r="W664" s="21"/>
      <c r="X664" s="21"/>
      <c r="Y664" s="21"/>
      <c r="Z664" s="21"/>
    </row>
    <row r="665">
      <c r="A665" s="36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34"/>
      <c r="W665" s="21"/>
      <c r="X665" s="21"/>
      <c r="Y665" s="21"/>
      <c r="Z665" s="21"/>
    </row>
    <row r="666">
      <c r="A666" s="36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34"/>
      <c r="W666" s="21"/>
      <c r="X666" s="21"/>
      <c r="Y666" s="21"/>
      <c r="Z666" s="21"/>
    </row>
    <row r="667">
      <c r="A667" s="36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34"/>
      <c r="W667" s="21"/>
      <c r="X667" s="21"/>
      <c r="Y667" s="21"/>
      <c r="Z667" s="21"/>
    </row>
    <row r="668">
      <c r="A668" s="36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34"/>
      <c r="W668" s="21"/>
      <c r="X668" s="21"/>
      <c r="Y668" s="21"/>
      <c r="Z668" s="21"/>
    </row>
    <row r="669">
      <c r="A669" s="36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34"/>
      <c r="W669" s="21"/>
      <c r="X669" s="21"/>
      <c r="Y669" s="21"/>
      <c r="Z669" s="21"/>
    </row>
    <row r="670">
      <c r="A670" s="36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34"/>
      <c r="W670" s="21"/>
      <c r="X670" s="21"/>
      <c r="Y670" s="21"/>
      <c r="Z670" s="21"/>
    </row>
    <row r="671">
      <c r="A671" s="36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34"/>
      <c r="W671" s="21"/>
      <c r="X671" s="21"/>
      <c r="Y671" s="21"/>
      <c r="Z671" s="21"/>
    </row>
    <row r="672">
      <c r="A672" s="36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34"/>
      <c r="W672" s="21"/>
      <c r="X672" s="21"/>
      <c r="Y672" s="21"/>
      <c r="Z672" s="21"/>
    </row>
    <row r="673">
      <c r="A673" s="36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34"/>
      <c r="W673" s="21"/>
      <c r="X673" s="21"/>
      <c r="Y673" s="21"/>
      <c r="Z673" s="21"/>
    </row>
    <row r="674">
      <c r="A674" s="36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34"/>
      <c r="W674" s="21"/>
      <c r="X674" s="21"/>
      <c r="Y674" s="21"/>
      <c r="Z674" s="21"/>
    </row>
    <row r="675">
      <c r="A675" s="36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34"/>
      <c r="W675" s="21"/>
      <c r="X675" s="21"/>
      <c r="Y675" s="21"/>
      <c r="Z675" s="21"/>
    </row>
    <row r="676">
      <c r="A676" s="36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34"/>
      <c r="W676" s="21"/>
      <c r="X676" s="21"/>
      <c r="Y676" s="21"/>
      <c r="Z676" s="21"/>
    </row>
    <row r="677">
      <c r="A677" s="36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34"/>
      <c r="W677" s="21"/>
      <c r="X677" s="21"/>
      <c r="Y677" s="21"/>
      <c r="Z677" s="21"/>
    </row>
    <row r="678">
      <c r="A678" s="36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34"/>
      <c r="W678" s="21"/>
      <c r="X678" s="21"/>
      <c r="Y678" s="21"/>
      <c r="Z678" s="21"/>
    </row>
    <row r="679">
      <c r="A679" s="36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34"/>
      <c r="W679" s="21"/>
      <c r="X679" s="21"/>
      <c r="Y679" s="21"/>
      <c r="Z679" s="21"/>
    </row>
    <row r="680">
      <c r="A680" s="36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34"/>
      <c r="W680" s="21"/>
      <c r="X680" s="21"/>
      <c r="Y680" s="21"/>
      <c r="Z680" s="21"/>
    </row>
    <row r="681">
      <c r="A681" s="36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34"/>
      <c r="W681" s="21"/>
      <c r="X681" s="21"/>
      <c r="Y681" s="21"/>
      <c r="Z681" s="21"/>
    </row>
    <row r="682">
      <c r="A682" s="36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34"/>
      <c r="W682" s="21"/>
      <c r="X682" s="21"/>
      <c r="Y682" s="21"/>
      <c r="Z682" s="21"/>
    </row>
    <row r="683">
      <c r="A683" s="36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34"/>
      <c r="W683" s="21"/>
      <c r="X683" s="21"/>
      <c r="Y683" s="21"/>
      <c r="Z683" s="21"/>
    </row>
    <row r="684">
      <c r="A684" s="36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34"/>
      <c r="W684" s="21"/>
      <c r="X684" s="21"/>
      <c r="Y684" s="21"/>
      <c r="Z684" s="21"/>
    </row>
    <row r="685">
      <c r="A685" s="36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34"/>
      <c r="W685" s="21"/>
      <c r="X685" s="21"/>
      <c r="Y685" s="21"/>
      <c r="Z685" s="21"/>
    </row>
    <row r="686">
      <c r="A686" s="36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34"/>
      <c r="W686" s="21"/>
      <c r="X686" s="21"/>
      <c r="Y686" s="21"/>
      <c r="Z686" s="21"/>
    </row>
    <row r="687">
      <c r="A687" s="36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34"/>
      <c r="W687" s="21"/>
      <c r="X687" s="21"/>
      <c r="Y687" s="21"/>
      <c r="Z687" s="21"/>
    </row>
    <row r="688">
      <c r="A688" s="36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34"/>
      <c r="W688" s="21"/>
      <c r="X688" s="21"/>
      <c r="Y688" s="21"/>
      <c r="Z688" s="21"/>
    </row>
    <row r="689">
      <c r="A689" s="36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34"/>
      <c r="W689" s="21"/>
      <c r="X689" s="21"/>
      <c r="Y689" s="21"/>
      <c r="Z689" s="21"/>
    </row>
    <row r="690">
      <c r="A690" s="36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34"/>
      <c r="W690" s="21"/>
      <c r="X690" s="21"/>
      <c r="Y690" s="21"/>
      <c r="Z690" s="21"/>
    </row>
    <row r="691">
      <c r="A691" s="36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34"/>
      <c r="W691" s="21"/>
      <c r="X691" s="21"/>
      <c r="Y691" s="21"/>
      <c r="Z691" s="21"/>
    </row>
    <row r="692">
      <c r="A692" s="36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34"/>
      <c r="W692" s="21"/>
      <c r="X692" s="21"/>
      <c r="Y692" s="21"/>
      <c r="Z692" s="21"/>
    </row>
    <row r="693">
      <c r="A693" s="36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34"/>
      <c r="W693" s="21"/>
      <c r="X693" s="21"/>
      <c r="Y693" s="21"/>
      <c r="Z693" s="21"/>
    </row>
    <row r="694">
      <c r="A694" s="36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34"/>
      <c r="W694" s="21"/>
      <c r="X694" s="21"/>
      <c r="Y694" s="21"/>
      <c r="Z694" s="21"/>
    </row>
    <row r="695">
      <c r="A695" s="36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34"/>
      <c r="W695" s="21"/>
      <c r="X695" s="21"/>
      <c r="Y695" s="21"/>
      <c r="Z695" s="21"/>
    </row>
    <row r="696">
      <c r="A696" s="36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34"/>
      <c r="W696" s="21"/>
      <c r="X696" s="21"/>
      <c r="Y696" s="21"/>
      <c r="Z696" s="21"/>
    </row>
    <row r="697">
      <c r="A697" s="36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34"/>
      <c r="W697" s="21"/>
      <c r="X697" s="21"/>
      <c r="Y697" s="21"/>
      <c r="Z697" s="21"/>
    </row>
    <row r="698">
      <c r="A698" s="36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34"/>
      <c r="W698" s="21"/>
      <c r="X698" s="21"/>
      <c r="Y698" s="21"/>
      <c r="Z698" s="21"/>
    </row>
    <row r="699">
      <c r="A699" s="36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34"/>
      <c r="W699" s="21"/>
      <c r="X699" s="21"/>
      <c r="Y699" s="21"/>
      <c r="Z699" s="21"/>
    </row>
    <row r="700">
      <c r="A700" s="36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34"/>
      <c r="W700" s="21"/>
      <c r="X700" s="21"/>
      <c r="Y700" s="21"/>
      <c r="Z700" s="21"/>
    </row>
    <row r="701">
      <c r="A701" s="36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34"/>
      <c r="W701" s="21"/>
      <c r="X701" s="21"/>
      <c r="Y701" s="21"/>
      <c r="Z701" s="21"/>
    </row>
    <row r="702">
      <c r="A702" s="36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34"/>
      <c r="W702" s="21"/>
      <c r="X702" s="21"/>
      <c r="Y702" s="21"/>
      <c r="Z702" s="21"/>
    </row>
    <row r="703">
      <c r="A703" s="36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34"/>
      <c r="W703" s="21"/>
      <c r="X703" s="21"/>
      <c r="Y703" s="21"/>
      <c r="Z703" s="21"/>
    </row>
    <row r="704">
      <c r="A704" s="36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34"/>
      <c r="W704" s="21"/>
      <c r="X704" s="21"/>
      <c r="Y704" s="21"/>
      <c r="Z704" s="21"/>
    </row>
    <row r="705">
      <c r="A705" s="36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34"/>
      <c r="W705" s="21"/>
      <c r="X705" s="21"/>
      <c r="Y705" s="21"/>
      <c r="Z705" s="21"/>
    </row>
    <row r="706">
      <c r="A706" s="36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34"/>
      <c r="W706" s="21"/>
      <c r="X706" s="21"/>
      <c r="Y706" s="21"/>
      <c r="Z706" s="21"/>
    </row>
    <row r="707">
      <c r="A707" s="36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34"/>
      <c r="W707" s="21"/>
      <c r="X707" s="21"/>
      <c r="Y707" s="21"/>
      <c r="Z707" s="21"/>
    </row>
    <row r="708">
      <c r="A708" s="36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34"/>
      <c r="W708" s="21"/>
      <c r="X708" s="21"/>
      <c r="Y708" s="21"/>
      <c r="Z708" s="21"/>
    </row>
    <row r="709">
      <c r="A709" s="36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34"/>
      <c r="W709" s="21"/>
      <c r="X709" s="21"/>
      <c r="Y709" s="21"/>
      <c r="Z709" s="21"/>
    </row>
    <row r="710">
      <c r="A710" s="36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34"/>
      <c r="W710" s="21"/>
      <c r="X710" s="21"/>
      <c r="Y710" s="21"/>
      <c r="Z710" s="21"/>
    </row>
    <row r="711">
      <c r="A711" s="36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34"/>
      <c r="W711" s="21"/>
      <c r="X711" s="21"/>
      <c r="Y711" s="21"/>
      <c r="Z711" s="21"/>
    </row>
    <row r="712">
      <c r="A712" s="36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34"/>
      <c r="W712" s="21"/>
      <c r="X712" s="21"/>
      <c r="Y712" s="21"/>
      <c r="Z712" s="21"/>
    </row>
    <row r="713">
      <c r="A713" s="36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34"/>
      <c r="W713" s="21"/>
      <c r="X713" s="21"/>
      <c r="Y713" s="21"/>
      <c r="Z713" s="21"/>
    </row>
    <row r="714">
      <c r="A714" s="36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34"/>
      <c r="W714" s="21"/>
      <c r="X714" s="21"/>
      <c r="Y714" s="21"/>
      <c r="Z714" s="21"/>
    </row>
    <row r="715">
      <c r="A715" s="36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34"/>
      <c r="W715" s="21"/>
      <c r="X715" s="21"/>
      <c r="Y715" s="21"/>
      <c r="Z715" s="21"/>
    </row>
    <row r="716">
      <c r="A716" s="36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34"/>
      <c r="W716" s="21"/>
      <c r="X716" s="21"/>
      <c r="Y716" s="21"/>
      <c r="Z716" s="21"/>
    </row>
    <row r="717">
      <c r="A717" s="36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34"/>
      <c r="W717" s="21"/>
      <c r="X717" s="21"/>
      <c r="Y717" s="21"/>
      <c r="Z717" s="21"/>
    </row>
    <row r="718">
      <c r="A718" s="36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34"/>
      <c r="W718" s="21"/>
      <c r="X718" s="21"/>
      <c r="Y718" s="21"/>
      <c r="Z718" s="21"/>
    </row>
    <row r="719">
      <c r="A719" s="36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34"/>
      <c r="W719" s="21"/>
      <c r="X719" s="21"/>
      <c r="Y719" s="21"/>
      <c r="Z719" s="21"/>
    </row>
    <row r="720">
      <c r="A720" s="36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34"/>
      <c r="W720" s="21"/>
      <c r="X720" s="21"/>
      <c r="Y720" s="21"/>
      <c r="Z720" s="21"/>
    </row>
    <row r="721">
      <c r="A721" s="36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34"/>
      <c r="W721" s="21"/>
      <c r="X721" s="21"/>
      <c r="Y721" s="21"/>
      <c r="Z721" s="21"/>
    </row>
    <row r="722">
      <c r="A722" s="36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34"/>
      <c r="W722" s="21"/>
      <c r="X722" s="21"/>
      <c r="Y722" s="21"/>
      <c r="Z722" s="21"/>
    </row>
    <row r="723">
      <c r="A723" s="36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34"/>
      <c r="W723" s="21"/>
      <c r="X723" s="21"/>
      <c r="Y723" s="21"/>
      <c r="Z723" s="21"/>
    </row>
    <row r="724">
      <c r="A724" s="36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34"/>
      <c r="W724" s="21"/>
      <c r="X724" s="21"/>
      <c r="Y724" s="21"/>
      <c r="Z724" s="21"/>
    </row>
    <row r="725">
      <c r="A725" s="36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34"/>
      <c r="W725" s="21"/>
      <c r="X725" s="21"/>
      <c r="Y725" s="21"/>
      <c r="Z725" s="21"/>
    </row>
    <row r="726">
      <c r="A726" s="36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34"/>
      <c r="W726" s="21"/>
      <c r="X726" s="21"/>
      <c r="Y726" s="21"/>
      <c r="Z726" s="21"/>
    </row>
    <row r="727">
      <c r="A727" s="36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34"/>
      <c r="W727" s="21"/>
      <c r="X727" s="21"/>
      <c r="Y727" s="21"/>
      <c r="Z727" s="21"/>
    </row>
    <row r="728">
      <c r="A728" s="36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34"/>
      <c r="W728" s="21"/>
      <c r="X728" s="21"/>
      <c r="Y728" s="21"/>
      <c r="Z728" s="21"/>
    </row>
    <row r="729">
      <c r="A729" s="36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34"/>
      <c r="W729" s="21"/>
      <c r="X729" s="21"/>
      <c r="Y729" s="21"/>
      <c r="Z729" s="21"/>
    </row>
    <row r="730">
      <c r="A730" s="36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34"/>
      <c r="W730" s="21"/>
      <c r="X730" s="21"/>
      <c r="Y730" s="21"/>
      <c r="Z730" s="21"/>
    </row>
    <row r="731">
      <c r="A731" s="36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34"/>
      <c r="W731" s="21"/>
      <c r="X731" s="21"/>
      <c r="Y731" s="21"/>
      <c r="Z731" s="21"/>
    </row>
    <row r="732">
      <c r="A732" s="36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34"/>
      <c r="W732" s="21"/>
      <c r="X732" s="21"/>
      <c r="Y732" s="21"/>
      <c r="Z732" s="21"/>
    </row>
    <row r="733">
      <c r="A733" s="36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34"/>
      <c r="W733" s="21"/>
      <c r="X733" s="21"/>
      <c r="Y733" s="21"/>
      <c r="Z733" s="21"/>
    </row>
    <row r="734">
      <c r="A734" s="36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34"/>
      <c r="W734" s="21"/>
      <c r="X734" s="21"/>
      <c r="Y734" s="21"/>
      <c r="Z734" s="21"/>
    </row>
    <row r="735">
      <c r="A735" s="36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34"/>
      <c r="W735" s="21"/>
      <c r="X735" s="21"/>
      <c r="Y735" s="21"/>
      <c r="Z735" s="21"/>
    </row>
    <row r="736">
      <c r="A736" s="36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34"/>
      <c r="W736" s="21"/>
      <c r="X736" s="21"/>
      <c r="Y736" s="21"/>
      <c r="Z736" s="21"/>
    </row>
    <row r="737">
      <c r="A737" s="36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34"/>
      <c r="W737" s="21"/>
      <c r="X737" s="21"/>
      <c r="Y737" s="21"/>
      <c r="Z737" s="21"/>
    </row>
    <row r="738">
      <c r="A738" s="36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34"/>
      <c r="W738" s="21"/>
      <c r="X738" s="21"/>
      <c r="Y738" s="21"/>
      <c r="Z738" s="21"/>
    </row>
    <row r="739">
      <c r="A739" s="36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34"/>
      <c r="W739" s="21"/>
      <c r="X739" s="21"/>
      <c r="Y739" s="21"/>
      <c r="Z739" s="21"/>
    </row>
    <row r="740">
      <c r="A740" s="36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34"/>
      <c r="W740" s="21"/>
      <c r="X740" s="21"/>
      <c r="Y740" s="21"/>
      <c r="Z740" s="21"/>
    </row>
    <row r="741">
      <c r="A741" s="36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34"/>
      <c r="W741" s="21"/>
      <c r="X741" s="21"/>
      <c r="Y741" s="21"/>
      <c r="Z741" s="21"/>
    </row>
    <row r="742">
      <c r="A742" s="36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34"/>
      <c r="W742" s="21"/>
      <c r="X742" s="21"/>
      <c r="Y742" s="21"/>
      <c r="Z742" s="21"/>
    </row>
    <row r="743">
      <c r="A743" s="36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34"/>
      <c r="W743" s="21"/>
      <c r="X743" s="21"/>
      <c r="Y743" s="21"/>
      <c r="Z743" s="21"/>
    </row>
    <row r="744">
      <c r="A744" s="36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34"/>
      <c r="W744" s="21"/>
      <c r="X744" s="21"/>
      <c r="Y744" s="21"/>
      <c r="Z744" s="21"/>
    </row>
    <row r="745">
      <c r="A745" s="36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34"/>
      <c r="W745" s="21"/>
      <c r="X745" s="21"/>
      <c r="Y745" s="21"/>
      <c r="Z745" s="21"/>
    </row>
    <row r="746">
      <c r="A746" s="36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34"/>
      <c r="W746" s="21"/>
      <c r="X746" s="21"/>
      <c r="Y746" s="21"/>
      <c r="Z746" s="21"/>
    </row>
    <row r="747">
      <c r="A747" s="36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34"/>
      <c r="W747" s="21"/>
      <c r="X747" s="21"/>
      <c r="Y747" s="21"/>
      <c r="Z747" s="21"/>
    </row>
    <row r="748">
      <c r="A748" s="36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34"/>
      <c r="W748" s="21"/>
      <c r="X748" s="21"/>
      <c r="Y748" s="21"/>
      <c r="Z748" s="21"/>
    </row>
    <row r="749">
      <c r="A749" s="36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34"/>
      <c r="W749" s="21"/>
      <c r="X749" s="21"/>
      <c r="Y749" s="21"/>
      <c r="Z749" s="21"/>
    </row>
    <row r="750">
      <c r="A750" s="36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34"/>
      <c r="W750" s="21"/>
      <c r="X750" s="21"/>
      <c r="Y750" s="21"/>
      <c r="Z750" s="21"/>
    </row>
    <row r="751">
      <c r="A751" s="36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34"/>
      <c r="W751" s="21"/>
      <c r="X751" s="21"/>
      <c r="Y751" s="21"/>
      <c r="Z751" s="21"/>
    </row>
    <row r="752">
      <c r="A752" s="36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34"/>
      <c r="W752" s="21"/>
      <c r="X752" s="21"/>
      <c r="Y752" s="21"/>
      <c r="Z752" s="21"/>
    </row>
    <row r="753">
      <c r="A753" s="36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34"/>
      <c r="W753" s="21"/>
      <c r="X753" s="21"/>
      <c r="Y753" s="21"/>
      <c r="Z753" s="21"/>
    </row>
    <row r="754">
      <c r="A754" s="36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34"/>
      <c r="W754" s="21"/>
      <c r="X754" s="21"/>
      <c r="Y754" s="21"/>
      <c r="Z754" s="21"/>
    </row>
    <row r="755">
      <c r="A755" s="36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34"/>
      <c r="W755" s="21"/>
      <c r="X755" s="21"/>
      <c r="Y755" s="21"/>
      <c r="Z755" s="21"/>
    </row>
    <row r="756">
      <c r="A756" s="36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34"/>
      <c r="W756" s="21"/>
      <c r="X756" s="21"/>
      <c r="Y756" s="21"/>
      <c r="Z756" s="21"/>
    </row>
    <row r="757">
      <c r="A757" s="36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34"/>
      <c r="W757" s="21"/>
      <c r="X757" s="21"/>
      <c r="Y757" s="21"/>
      <c r="Z757" s="21"/>
    </row>
    <row r="758">
      <c r="A758" s="36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34"/>
      <c r="W758" s="21"/>
      <c r="X758" s="21"/>
      <c r="Y758" s="21"/>
      <c r="Z758" s="21"/>
    </row>
    <row r="759">
      <c r="A759" s="36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34"/>
      <c r="W759" s="21"/>
      <c r="X759" s="21"/>
      <c r="Y759" s="21"/>
      <c r="Z759" s="21"/>
    </row>
    <row r="760">
      <c r="A760" s="36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34"/>
      <c r="W760" s="21"/>
      <c r="X760" s="21"/>
      <c r="Y760" s="21"/>
      <c r="Z760" s="21"/>
    </row>
    <row r="761">
      <c r="A761" s="36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34"/>
      <c r="W761" s="21"/>
      <c r="X761" s="21"/>
      <c r="Y761" s="21"/>
      <c r="Z761" s="21"/>
    </row>
    <row r="762">
      <c r="A762" s="36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34"/>
      <c r="W762" s="21"/>
      <c r="X762" s="21"/>
      <c r="Y762" s="21"/>
      <c r="Z762" s="21"/>
    </row>
    <row r="763">
      <c r="A763" s="36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34"/>
      <c r="W763" s="21"/>
      <c r="X763" s="21"/>
      <c r="Y763" s="21"/>
      <c r="Z763" s="21"/>
    </row>
    <row r="764">
      <c r="A764" s="36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34"/>
      <c r="W764" s="21"/>
      <c r="X764" s="21"/>
      <c r="Y764" s="21"/>
      <c r="Z764" s="21"/>
    </row>
    <row r="765">
      <c r="A765" s="36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34"/>
      <c r="W765" s="21"/>
      <c r="X765" s="21"/>
      <c r="Y765" s="21"/>
      <c r="Z765" s="21"/>
    </row>
    <row r="766">
      <c r="A766" s="36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34"/>
      <c r="W766" s="21"/>
      <c r="X766" s="21"/>
      <c r="Y766" s="21"/>
      <c r="Z766" s="21"/>
    </row>
    <row r="767">
      <c r="A767" s="36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34"/>
      <c r="W767" s="21"/>
      <c r="X767" s="21"/>
      <c r="Y767" s="21"/>
      <c r="Z767" s="21"/>
    </row>
    <row r="768">
      <c r="A768" s="36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34"/>
      <c r="W768" s="21"/>
      <c r="X768" s="21"/>
      <c r="Y768" s="21"/>
      <c r="Z768" s="21"/>
    </row>
    <row r="769">
      <c r="A769" s="36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34"/>
      <c r="W769" s="21"/>
      <c r="X769" s="21"/>
      <c r="Y769" s="21"/>
      <c r="Z769" s="21"/>
    </row>
    <row r="770">
      <c r="A770" s="36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34"/>
      <c r="W770" s="21"/>
      <c r="X770" s="21"/>
      <c r="Y770" s="21"/>
      <c r="Z770" s="21"/>
    </row>
    <row r="771">
      <c r="A771" s="36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34"/>
      <c r="W771" s="21"/>
      <c r="X771" s="21"/>
      <c r="Y771" s="21"/>
      <c r="Z771" s="21"/>
    </row>
    <row r="772">
      <c r="A772" s="36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34"/>
      <c r="W772" s="21"/>
      <c r="X772" s="21"/>
      <c r="Y772" s="21"/>
      <c r="Z772" s="21"/>
    </row>
    <row r="773">
      <c r="A773" s="36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34"/>
      <c r="W773" s="21"/>
      <c r="X773" s="21"/>
      <c r="Y773" s="21"/>
      <c r="Z773" s="21"/>
    </row>
    <row r="774">
      <c r="A774" s="36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34"/>
      <c r="W774" s="21"/>
      <c r="X774" s="21"/>
      <c r="Y774" s="21"/>
      <c r="Z774" s="21"/>
    </row>
    <row r="775">
      <c r="A775" s="36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34"/>
      <c r="W775" s="21"/>
      <c r="X775" s="21"/>
      <c r="Y775" s="21"/>
      <c r="Z775" s="21"/>
    </row>
    <row r="776">
      <c r="A776" s="36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34"/>
      <c r="W776" s="21"/>
      <c r="X776" s="21"/>
      <c r="Y776" s="21"/>
      <c r="Z776" s="21"/>
    </row>
    <row r="777">
      <c r="A777" s="36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34"/>
      <c r="W777" s="21"/>
      <c r="X777" s="21"/>
      <c r="Y777" s="21"/>
      <c r="Z777" s="21"/>
    </row>
    <row r="778">
      <c r="A778" s="36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34"/>
      <c r="W778" s="21"/>
      <c r="X778" s="21"/>
      <c r="Y778" s="21"/>
      <c r="Z778" s="21"/>
    </row>
    <row r="779">
      <c r="A779" s="36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34"/>
      <c r="W779" s="21"/>
      <c r="X779" s="21"/>
      <c r="Y779" s="21"/>
      <c r="Z779" s="21"/>
    </row>
    <row r="780">
      <c r="A780" s="36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34"/>
      <c r="W780" s="21"/>
      <c r="X780" s="21"/>
      <c r="Y780" s="21"/>
      <c r="Z780" s="21"/>
    </row>
    <row r="781">
      <c r="A781" s="36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34"/>
      <c r="W781" s="21"/>
      <c r="X781" s="21"/>
      <c r="Y781" s="21"/>
      <c r="Z781" s="21"/>
    </row>
    <row r="782">
      <c r="A782" s="36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34"/>
      <c r="W782" s="21"/>
      <c r="X782" s="21"/>
      <c r="Y782" s="21"/>
      <c r="Z782" s="21"/>
    </row>
    <row r="783">
      <c r="A783" s="36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34"/>
      <c r="W783" s="21"/>
      <c r="X783" s="21"/>
      <c r="Y783" s="21"/>
      <c r="Z783" s="21"/>
    </row>
    <row r="784">
      <c r="A784" s="36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34"/>
      <c r="W784" s="21"/>
      <c r="X784" s="21"/>
      <c r="Y784" s="21"/>
      <c r="Z784" s="21"/>
    </row>
    <row r="785">
      <c r="A785" s="36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34"/>
      <c r="W785" s="21"/>
      <c r="X785" s="21"/>
      <c r="Y785" s="21"/>
      <c r="Z785" s="21"/>
    </row>
    <row r="786">
      <c r="A786" s="36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34"/>
      <c r="W786" s="21"/>
      <c r="X786" s="21"/>
      <c r="Y786" s="21"/>
      <c r="Z786" s="21"/>
    </row>
    <row r="787">
      <c r="A787" s="36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34"/>
      <c r="W787" s="21"/>
      <c r="X787" s="21"/>
      <c r="Y787" s="21"/>
      <c r="Z787" s="21"/>
    </row>
    <row r="788">
      <c r="A788" s="36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34"/>
      <c r="W788" s="21"/>
      <c r="X788" s="21"/>
      <c r="Y788" s="21"/>
      <c r="Z788" s="21"/>
    </row>
    <row r="789">
      <c r="A789" s="36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34"/>
      <c r="W789" s="21"/>
      <c r="X789" s="21"/>
      <c r="Y789" s="21"/>
      <c r="Z789" s="21"/>
    </row>
    <row r="790">
      <c r="A790" s="36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34"/>
      <c r="W790" s="21"/>
      <c r="X790" s="21"/>
      <c r="Y790" s="21"/>
      <c r="Z790" s="21"/>
    </row>
    <row r="791">
      <c r="A791" s="36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34"/>
      <c r="W791" s="21"/>
      <c r="X791" s="21"/>
      <c r="Y791" s="21"/>
      <c r="Z791" s="21"/>
    </row>
    <row r="792">
      <c r="A792" s="36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34"/>
      <c r="W792" s="21"/>
      <c r="X792" s="21"/>
      <c r="Y792" s="21"/>
      <c r="Z792" s="21"/>
    </row>
    <row r="793">
      <c r="A793" s="36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34"/>
      <c r="W793" s="21"/>
      <c r="X793" s="21"/>
      <c r="Y793" s="21"/>
      <c r="Z793" s="21"/>
    </row>
    <row r="794">
      <c r="A794" s="36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34"/>
      <c r="W794" s="21"/>
      <c r="X794" s="21"/>
      <c r="Y794" s="21"/>
      <c r="Z794" s="21"/>
    </row>
    <row r="795">
      <c r="A795" s="36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34"/>
      <c r="W795" s="21"/>
      <c r="X795" s="21"/>
      <c r="Y795" s="21"/>
      <c r="Z795" s="21"/>
    </row>
    <row r="796">
      <c r="A796" s="36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34"/>
      <c r="W796" s="21"/>
      <c r="X796" s="21"/>
      <c r="Y796" s="21"/>
      <c r="Z796" s="21"/>
    </row>
    <row r="797">
      <c r="A797" s="36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34"/>
      <c r="W797" s="21"/>
      <c r="X797" s="21"/>
      <c r="Y797" s="21"/>
      <c r="Z797" s="21"/>
    </row>
    <row r="798">
      <c r="A798" s="36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34"/>
      <c r="W798" s="21"/>
      <c r="X798" s="21"/>
      <c r="Y798" s="21"/>
      <c r="Z798" s="21"/>
    </row>
    <row r="799">
      <c r="A799" s="36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34"/>
      <c r="W799" s="21"/>
      <c r="X799" s="21"/>
      <c r="Y799" s="21"/>
      <c r="Z799" s="21"/>
    </row>
    <row r="800">
      <c r="A800" s="36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34"/>
      <c r="W800" s="21"/>
      <c r="X800" s="21"/>
      <c r="Y800" s="21"/>
      <c r="Z800" s="21"/>
    </row>
    <row r="801">
      <c r="A801" s="36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34"/>
      <c r="W801" s="21"/>
      <c r="X801" s="21"/>
      <c r="Y801" s="21"/>
      <c r="Z801" s="21"/>
    </row>
    <row r="802">
      <c r="A802" s="36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34"/>
      <c r="W802" s="21"/>
      <c r="X802" s="21"/>
      <c r="Y802" s="21"/>
      <c r="Z802" s="21"/>
    </row>
    <row r="803">
      <c r="A803" s="36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34"/>
      <c r="W803" s="21"/>
      <c r="X803" s="21"/>
      <c r="Y803" s="21"/>
      <c r="Z803" s="21"/>
    </row>
    <row r="804">
      <c r="A804" s="36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34"/>
      <c r="W804" s="21"/>
      <c r="X804" s="21"/>
      <c r="Y804" s="21"/>
      <c r="Z804" s="21"/>
    </row>
    <row r="805">
      <c r="A805" s="36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34"/>
      <c r="W805" s="21"/>
      <c r="X805" s="21"/>
      <c r="Y805" s="21"/>
      <c r="Z805" s="21"/>
    </row>
    <row r="806">
      <c r="A806" s="36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34"/>
      <c r="W806" s="21"/>
      <c r="X806" s="21"/>
      <c r="Y806" s="21"/>
      <c r="Z806" s="21"/>
    </row>
    <row r="807">
      <c r="A807" s="36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34"/>
      <c r="W807" s="21"/>
      <c r="X807" s="21"/>
      <c r="Y807" s="21"/>
      <c r="Z807" s="21"/>
    </row>
    <row r="808">
      <c r="A808" s="36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34"/>
      <c r="W808" s="21"/>
      <c r="X808" s="21"/>
      <c r="Y808" s="21"/>
      <c r="Z808" s="21"/>
    </row>
    <row r="809">
      <c r="A809" s="36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34"/>
      <c r="W809" s="21"/>
      <c r="X809" s="21"/>
      <c r="Y809" s="21"/>
      <c r="Z809" s="21"/>
    </row>
    <row r="810">
      <c r="A810" s="36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34"/>
      <c r="W810" s="21"/>
      <c r="X810" s="21"/>
      <c r="Y810" s="21"/>
      <c r="Z810" s="21"/>
    </row>
    <row r="811">
      <c r="A811" s="36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34"/>
      <c r="W811" s="21"/>
      <c r="X811" s="21"/>
      <c r="Y811" s="21"/>
      <c r="Z811" s="21"/>
    </row>
    <row r="812">
      <c r="A812" s="36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34"/>
      <c r="W812" s="21"/>
      <c r="X812" s="21"/>
      <c r="Y812" s="21"/>
      <c r="Z812" s="21"/>
    </row>
    <row r="813">
      <c r="A813" s="36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34"/>
      <c r="W813" s="21"/>
      <c r="X813" s="21"/>
      <c r="Y813" s="21"/>
      <c r="Z813" s="21"/>
    </row>
    <row r="814">
      <c r="A814" s="36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34"/>
      <c r="W814" s="21"/>
      <c r="X814" s="21"/>
      <c r="Y814" s="21"/>
      <c r="Z814" s="21"/>
    </row>
    <row r="815">
      <c r="A815" s="36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34"/>
      <c r="W815" s="21"/>
      <c r="X815" s="21"/>
      <c r="Y815" s="21"/>
      <c r="Z815" s="21"/>
    </row>
    <row r="816">
      <c r="A816" s="36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34"/>
      <c r="W816" s="21"/>
      <c r="X816" s="21"/>
      <c r="Y816" s="21"/>
      <c r="Z816" s="21"/>
    </row>
    <row r="817">
      <c r="A817" s="36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34"/>
      <c r="W817" s="21"/>
      <c r="X817" s="21"/>
      <c r="Y817" s="21"/>
      <c r="Z817" s="21"/>
    </row>
    <row r="818">
      <c r="A818" s="36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34"/>
      <c r="W818" s="21"/>
      <c r="X818" s="21"/>
      <c r="Y818" s="21"/>
      <c r="Z818" s="21"/>
    </row>
    <row r="819">
      <c r="A819" s="36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34"/>
      <c r="W819" s="21"/>
      <c r="X819" s="21"/>
      <c r="Y819" s="21"/>
      <c r="Z819" s="21"/>
    </row>
    <row r="820">
      <c r="A820" s="36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34"/>
      <c r="W820" s="21"/>
      <c r="X820" s="21"/>
      <c r="Y820" s="21"/>
      <c r="Z820" s="21"/>
    </row>
    <row r="821">
      <c r="A821" s="36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34"/>
      <c r="W821" s="21"/>
      <c r="X821" s="21"/>
      <c r="Y821" s="21"/>
      <c r="Z821" s="21"/>
    </row>
    <row r="822">
      <c r="A822" s="36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34"/>
      <c r="W822" s="21"/>
      <c r="X822" s="21"/>
      <c r="Y822" s="21"/>
      <c r="Z822" s="21"/>
    </row>
    <row r="823">
      <c r="A823" s="36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34"/>
      <c r="W823" s="21"/>
      <c r="X823" s="21"/>
      <c r="Y823" s="21"/>
      <c r="Z823" s="21"/>
    </row>
    <row r="824">
      <c r="A824" s="36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34"/>
      <c r="W824" s="21"/>
      <c r="X824" s="21"/>
      <c r="Y824" s="21"/>
      <c r="Z824" s="21"/>
    </row>
    <row r="825">
      <c r="A825" s="36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34"/>
      <c r="W825" s="21"/>
      <c r="X825" s="21"/>
      <c r="Y825" s="21"/>
      <c r="Z825" s="21"/>
    </row>
    <row r="826">
      <c r="A826" s="36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34"/>
      <c r="W826" s="21"/>
      <c r="X826" s="21"/>
      <c r="Y826" s="21"/>
      <c r="Z826" s="21"/>
    </row>
    <row r="827">
      <c r="A827" s="36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34"/>
      <c r="W827" s="21"/>
      <c r="X827" s="21"/>
      <c r="Y827" s="21"/>
      <c r="Z827" s="21"/>
    </row>
    <row r="828">
      <c r="A828" s="36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34"/>
      <c r="W828" s="21"/>
      <c r="X828" s="21"/>
      <c r="Y828" s="21"/>
      <c r="Z828" s="21"/>
    </row>
    <row r="829">
      <c r="A829" s="36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34"/>
      <c r="W829" s="21"/>
      <c r="X829" s="21"/>
      <c r="Y829" s="21"/>
      <c r="Z829" s="21"/>
    </row>
    <row r="830">
      <c r="A830" s="36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34"/>
      <c r="W830" s="21"/>
      <c r="X830" s="21"/>
      <c r="Y830" s="21"/>
      <c r="Z830" s="21"/>
    </row>
    <row r="831">
      <c r="A831" s="36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34"/>
      <c r="W831" s="21"/>
      <c r="X831" s="21"/>
      <c r="Y831" s="21"/>
      <c r="Z831" s="21"/>
    </row>
    <row r="832">
      <c r="A832" s="36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34"/>
      <c r="W832" s="21"/>
      <c r="X832" s="21"/>
      <c r="Y832" s="21"/>
      <c r="Z832" s="21"/>
    </row>
    <row r="833">
      <c r="A833" s="36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34"/>
      <c r="W833" s="21"/>
      <c r="X833" s="21"/>
      <c r="Y833" s="21"/>
      <c r="Z833" s="21"/>
    </row>
    <row r="834">
      <c r="A834" s="36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34"/>
      <c r="W834" s="21"/>
      <c r="X834" s="21"/>
      <c r="Y834" s="21"/>
      <c r="Z834" s="21"/>
    </row>
    <row r="835">
      <c r="A835" s="36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34"/>
      <c r="W835" s="21"/>
      <c r="X835" s="21"/>
      <c r="Y835" s="21"/>
      <c r="Z835" s="21"/>
    </row>
    <row r="836">
      <c r="A836" s="36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34"/>
      <c r="W836" s="21"/>
      <c r="X836" s="21"/>
      <c r="Y836" s="21"/>
      <c r="Z836" s="21"/>
    </row>
    <row r="837">
      <c r="A837" s="36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34"/>
      <c r="W837" s="21"/>
      <c r="X837" s="21"/>
      <c r="Y837" s="21"/>
      <c r="Z837" s="21"/>
    </row>
    <row r="838">
      <c r="A838" s="36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34"/>
      <c r="W838" s="21"/>
      <c r="X838" s="21"/>
      <c r="Y838" s="21"/>
      <c r="Z838" s="21"/>
    </row>
    <row r="839">
      <c r="A839" s="36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34"/>
      <c r="W839" s="21"/>
      <c r="X839" s="21"/>
      <c r="Y839" s="21"/>
      <c r="Z839" s="21"/>
    </row>
    <row r="840">
      <c r="A840" s="36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34"/>
      <c r="W840" s="21"/>
      <c r="X840" s="21"/>
      <c r="Y840" s="21"/>
      <c r="Z840" s="21"/>
    </row>
    <row r="841">
      <c r="A841" s="36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34"/>
      <c r="W841" s="21"/>
      <c r="X841" s="21"/>
      <c r="Y841" s="21"/>
      <c r="Z841" s="21"/>
    </row>
    <row r="842">
      <c r="A842" s="36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34"/>
      <c r="W842" s="21"/>
      <c r="X842" s="21"/>
      <c r="Y842" s="21"/>
      <c r="Z842" s="21"/>
    </row>
    <row r="843">
      <c r="A843" s="36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34"/>
      <c r="W843" s="21"/>
      <c r="X843" s="21"/>
      <c r="Y843" s="21"/>
      <c r="Z843" s="21"/>
    </row>
    <row r="844">
      <c r="A844" s="36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34"/>
      <c r="W844" s="21"/>
      <c r="X844" s="21"/>
      <c r="Y844" s="21"/>
      <c r="Z844" s="21"/>
    </row>
    <row r="845">
      <c r="A845" s="36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34"/>
      <c r="W845" s="21"/>
      <c r="X845" s="21"/>
      <c r="Y845" s="21"/>
      <c r="Z845" s="21"/>
    </row>
    <row r="846">
      <c r="A846" s="36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34"/>
      <c r="W846" s="21"/>
      <c r="X846" s="21"/>
      <c r="Y846" s="21"/>
      <c r="Z846" s="21"/>
    </row>
    <row r="847">
      <c r="A847" s="36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34"/>
      <c r="W847" s="21"/>
      <c r="X847" s="21"/>
      <c r="Y847" s="21"/>
      <c r="Z847" s="21"/>
    </row>
    <row r="848">
      <c r="A848" s="36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34"/>
      <c r="W848" s="21"/>
      <c r="X848" s="21"/>
      <c r="Y848" s="21"/>
      <c r="Z848" s="21"/>
    </row>
    <row r="849">
      <c r="A849" s="36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34"/>
      <c r="W849" s="21"/>
      <c r="X849" s="21"/>
      <c r="Y849" s="21"/>
      <c r="Z849" s="21"/>
    </row>
    <row r="850">
      <c r="A850" s="36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34"/>
      <c r="W850" s="21"/>
      <c r="X850" s="21"/>
      <c r="Y850" s="21"/>
      <c r="Z850" s="21"/>
    </row>
    <row r="851">
      <c r="A851" s="36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34"/>
      <c r="W851" s="21"/>
      <c r="X851" s="21"/>
      <c r="Y851" s="21"/>
      <c r="Z851" s="21"/>
    </row>
    <row r="852">
      <c r="A852" s="36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34"/>
      <c r="W852" s="21"/>
      <c r="X852" s="21"/>
      <c r="Y852" s="21"/>
      <c r="Z852" s="21"/>
    </row>
    <row r="853">
      <c r="A853" s="36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34"/>
      <c r="W853" s="21"/>
      <c r="X853" s="21"/>
      <c r="Y853" s="21"/>
      <c r="Z853" s="21"/>
    </row>
    <row r="854">
      <c r="A854" s="36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34"/>
      <c r="W854" s="21"/>
      <c r="X854" s="21"/>
      <c r="Y854" s="21"/>
      <c r="Z854" s="21"/>
    </row>
    <row r="855">
      <c r="A855" s="36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34"/>
      <c r="W855" s="21"/>
      <c r="X855" s="21"/>
      <c r="Y855" s="21"/>
      <c r="Z855" s="21"/>
    </row>
    <row r="856">
      <c r="A856" s="36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34"/>
      <c r="W856" s="21"/>
      <c r="X856" s="21"/>
      <c r="Y856" s="21"/>
      <c r="Z856" s="21"/>
    </row>
    <row r="857">
      <c r="A857" s="36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34"/>
      <c r="W857" s="21"/>
      <c r="X857" s="21"/>
      <c r="Y857" s="21"/>
      <c r="Z857" s="21"/>
    </row>
    <row r="858">
      <c r="A858" s="36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34"/>
      <c r="W858" s="21"/>
      <c r="X858" s="21"/>
      <c r="Y858" s="21"/>
      <c r="Z858" s="21"/>
    </row>
    <row r="859">
      <c r="A859" s="36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34"/>
      <c r="W859" s="21"/>
      <c r="X859" s="21"/>
      <c r="Y859" s="21"/>
      <c r="Z859" s="21"/>
    </row>
    <row r="860">
      <c r="A860" s="36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34"/>
      <c r="W860" s="21"/>
      <c r="X860" s="21"/>
      <c r="Y860" s="21"/>
      <c r="Z860" s="21"/>
    </row>
    <row r="861">
      <c r="A861" s="36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34"/>
      <c r="W861" s="21"/>
      <c r="X861" s="21"/>
      <c r="Y861" s="21"/>
      <c r="Z861" s="21"/>
    </row>
    <row r="862">
      <c r="A862" s="36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34"/>
      <c r="W862" s="21"/>
      <c r="X862" s="21"/>
      <c r="Y862" s="21"/>
      <c r="Z862" s="21"/>
    </row>
    <row r="863">
      <c r="A863" s="36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34"/>
      <c r="W863" s="21"/>
      <c r="X863" s="21"/>
      <c r="Y863" s="21"/>
      <c r="Z863" s="21"/>
    </row>
    <row r="864">
      <c r="A864" s="36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34"/>
      <c r="W864" s="21"/>
      <c r="X864" s="21"/>
      <c r="Y864" s="21"/>
      <c r="Z864" s="21"/>
    </row>
    <row r="865">
      <c r="A865" s="36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34"/>
      <c r="W865" s="21"/>
      <c r="X865" s="21"/>
      <c r="Y865" s="21"/>
      <c r="Z865" s="21"/>
    </row>
    <row r="866">
      <c r="A866" s="36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34"/>
      <c r="W866" s="21"/>
      <c r="X866" s="21"/>
      <c r="Y866" s="21"/>
      <c r="Z866" s="21"/>
    </row>
    <row r="867">
      <c r="A867" s="36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34"/>
      <c r="W867" s="21"/>
      <c r="X867" s="21"/>
      <c r="Y867" s="21"/>
      <c r="Z867" s="21"/>
    </row>
    <row r="868">
      <c r="A868" s="36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34"/>
      <c r="W868" s="21"/>
      <c r="X868" s="21"/>
      <c r="Y868" s="21"/>
      <c r="Z868" s="21"/>
    </row>
    <row r="869">
      <c r="A869" s="36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34"/>
      <c r="W869" s="21"/>
      <c r="X869" s="21"/>
      <c r="Y869" s="21"/>
      <c r="Z869" s="21"/>
    </row>
    <row r="870">
      <c r="A870" s="36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34"/>
      <c r="W870" s="21"/>
      <c r="X870" s="21"/>
      <c r="Y870" s="21"/>
      <c r="Z870" s="21"/>
    </row>
    <row r="871">
      <c r="A871" s="36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34"/>
      <c r="W871" s="21"/>
      <c r="X871" s="21"/>
      <c r="Y871" s="21"/>
      <c r="Z871" s="21"/>
    </row>
    <row r="872">
      <c r="A872" s="36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34"/>
      <c r="W872" s="21"/>
      <c r="X872" s="21"/>
      <c r="Y872" s="21"/>
      <c r="Z872" s="21"/>
    </row>
    <row r="873">
      <c r="A873" s="36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34"/>
      <c r="W873" s="21"/>
      <c r="X873" s="21"/>
      <c r="Y873" s="21"/>
      <c r="Z873" s="21"/>
    </row>
    <row r="874">
      <c r="A874" s="36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34"/>
      <c r="W874" s="21"/>
      <c r="X874" s="21"/>
      <c r="Y874" s="21"/>
      <c r="Z874" s="21"/>
    </row>
    <row r="875">
      <c r="A875" s="36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34"/>
      <c r="W875" s="21"/>
      <c r="X875" s="21"/>
      <c r="Y875" s="21"/>
      <c r="Z875" s="21"/>
    </row>
    <row r="876">
      <c r="A876" s="36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34"/>
      <c r="W876" s="21"/>
      <c r="X876" s="21"/>
      <c r="Y876" s="21"/>
      <c r="Z876" s="21"/>
    </row>
    <row r="877">
      <c r="A877" s="36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34"/>
      <c r="W877" s="21"/>
      <c r="X877" s="21"/>
      <c r="Y877" s="21"/>
      <c r="Z877" s="21"/>
    </row>
    <row r="878">
      <c r="A878" s="36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34"/>
      <c r="W878" s="21"/>
      <c r="X878" s="21"/>
      <c r="Y878" s="21"/>
      <c r="Z878" s="21"/>
    </row>
    <row r="879">
      <c r="A879" s="36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34"/>
      <c r="W879" s="21"/>
      <c r="X879" s="21"/>
      <c r="Y879" s="21"/>
      <c r="Z879" s="21"/>
    </row>
    <row r="880">
      <c r="A880" s="36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34"/>
      <c r="W880" s="21"/>
      <c r="X880" s="21"/>
      <c r="Y880" s="21"/>
      <c r="Z880" s="21"/>
    </row>
    <row r="881">
      <c r="A881" s="36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34"/>
      <c r="W881" s="21"/>
      <c r="X881" s="21"/>
      <c r="Y881" s="21"/>
      <c r="Z881" s="21"/>
    </row>
    <row r="882">
      <c r="A882" s="36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34"/>
      <c r="W882" s="21"/>
      <c r="X882" s="21"/>
      <c r="Y882" s="21"/>
      <c r="Z882" s="21"/>
    </row>
    <row r="883">
      <c r="A883" s="36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34"/>
      <c r="W883" s="21"/>
      <c r="X883" s="21"/>
      <c r="Y883" s="21"/>
      <c r="Z883" s="21"/>
    </row>
    <row r="884">
      <c r="A884" s="36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34"/>
      <c r="W884" s="21"/>
      <c r="X884" s="21"/>
      <c r="Y884" s="21"/>
      <c r="Z884" s="21"/>
    </row>
    <row r="885">
      <c r="A885" s="36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34"/>
      <c r="W885" s="21"/>
      <c r="X885" s="21"/>
      <c r="Y885" s="21"/>
      <c r="Z885" s="21"/>
    </row>
    <row r="886">
      <c r="A886" s="36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34"/>
      <c r="W886" s="21"/>
      <c r="X886" s="21"/>
      <c r="Y886" s="21"/>
      <c r="Z886" s="21"/>
    </row>
    <row r="887">
      <c r="A887" s="36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34"/>
      <c r="W887" s="21"/>
      <c r="X887" s="21"/>
      <c r="Y887" s="21"/>
      <c r="Z887" s="21"/>
    </row>
    <row r="888">
      <c r="A888" s="36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34"/>
      <c r="W888" s="21"/>
      <c r="X888" s="21"/>
      <c r="Y888" s="21"/>
      <c r="Z888" s="21"/>
    </row>
    <row r="889">
      <c r="A889" s="36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34"/>
      <c r="W889" s="21"/>
      <c r="X889" s="21"/>
      <c r="Y889" s="21"/>
      <c r="Z889" s="21"/>
    </row>
    <row r="890">
      <c r="A890" s="36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34"/>
      <c r="W890" s="21"/>
      <c r="X890" s="21"/>
      <c r="Y890" s="21"/>
      <c r="Z890" s="21"/>
    </row>
    <row r="891">
      <c r="A891" s="36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34"/>
      <c r="W891" s="21"/>
      <c r="X891" s="21"/>
      <c r="Y891" s="21"/>
      <c r="Z891" s="21"/>
    </row>
    <row r="892">
      <c r="A892" s="36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34"/>
      <c r="W892" s="21"/>
      <c r="X892" s="21"/>
      <c r="Y892" s="21"/>
      <c r="Z892" s="21"/>
    </row>
    <row r="893">
      <c r="A893" s="36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34"/>
      <c r="W893" s="21"/>
      <c r="X893" s="21"/>
      <c r="Y893" s="21"/>
      <c r="Z893" s="21"/>
    </row>
    <row r="894">
      <c r="A894" s="36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34"/>
      <c r="W894" s="21"/>
      <c r="X894" s="21"/>
      <c r="Y894" s="21"/>
      <c r="Z894" s="21"/>
    </row>
    <row r="895">
      <c r="A895" s="36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34"/>
      <c r="W895" s="21"/>
      <c r="X895" s="21"/>
      <c r="Y895" s="21"/>
      <c r="Z895" s="21"/>
    </row>
    <row r="896">
      <c r="A896" s="36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34"/>
      <c r="W896" s="21"/>
      <c r="X896" s="21"/>
      <c r="Y896" s="21"/>
      <c r="Z896" s="21"/>
    </row>
    <row r="897">
      <c r="A897" s="36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34"/>
      <c r="W897" s="21"/>
      <c r="X897" s="21"/>
      <c r="Y897" s="21"/>
      <c r="Z897" s="21"/>
    </row>
    <row r="898">
      <c r="A898" s="36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34"/>
      <c r="W898" s="21"/>
      <c r="X898" s="21"/>
      <c r="Y898" s="21"/>
      <c r="Z898" s="21"/>
    </row>
    <row r="899">
      <c r="A899" s="36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34"/>
      <c r="W899" s="21"/>
      <c r="X899" s="21"/>
      <c r="Y899" s="21"/>
      <c r="Z899" s="21"/>
    </row>
    <row r="900">
      <c r="A900" s="36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34"/>
      <c r="W900" s="21"/>
      <c r="X900" s="21"/>
      <c r="Y900" s="21"/>
      <c r="Z900" s="21"/>
    </row>
    <row r="901">
      <c r="A901" s="36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34"/>
      <c r="W901" s="21"/>
      <c r="X901" s="21"/>
      <c r="Y901" s="21"/>
      <c r="Z901" s="21"/>
    </row>
    <row r="902">
      <c r="A902" s="36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34"/>
      <c r="W902" s="21"/>
      <c r="X902" s="21"/>
      <c r="Y902" s="21"/>
      <c r="Z902" s="21"/>
    </row>
    <row r="903">
      <c r="A903" s="36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34"/>
      <c r="W903" s="21"/>
      <c r="X903" s="21"/>
      <c r="Y903" s="21"/>
      <c r="Z903" s="21"/>
    </row>
    <row r="904">
      <c r="A904" s="36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34"/>
      <c r="W904" s="21"/>
      <c r="X904" s="21"/>
      <c r="Y904" s="21"/>
      <c r="Z904" s="21"/>
    </row>
    <row r="905">
      <c r="A905" s="36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34"/>
      <c r="W905" s="21"/>
      <c r="X905" s="21"/>
      <c r="Y905" s="21"/>
      <c r="Z905" s="21"/>
    </row>
    <row r="906">
      <c r="A906" s="36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34"/>
      <c r="W906" s="21"/>
      <c r="X906" s="21"/>
      <c r="Y906" s="21"/>
      <c r="Z906" s="21"/>
    </row>
    <row r="907">
      <c r="A907" s="36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34"/>
      <c r="W907" s="21"/>
      <c r="X907" s="21"/>
      <c r="Y907" s="21"/>
      <c r="Z907" s="21"/>
    </row>
    <row r="908">
      <c r="A908" s="36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34"/>
      <c r="W908" s="21"/>
      <c r="X908" s="21"/>
      <c r="Y908" s="21"/>
      <c r="Z908" s="21"/>
    </row>
    <row r="909">
      <c r="A909" s="36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34"/>
      <c r="W909" s="21"/>
      <c r="X909" s="21"/>
      <c r="Y909" s="21"/>
      <c r="Z909" s="21"/>
    </row>
    <row r="910">
      <c r="A910" s="36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34"/>
      <c r="W910" s="21"/>
      <c r="X910" s="21"/>
      <c r="Y910" s="21"/>
      <c r="Z910" s="21"/>
    </row>
    <row r="911">
      <c r="A911" s="36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34"/>
      <c r="W911" s="21"/>
      <c r="X911" s="21"/>
      <c r="Y911" s="21"/>
      <c r="Z911" s="21"/>
    </row>
    <row r="912">
      <c r="A912" s="36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34"/>
      <c r="W912" s="21"/>
      <c r="X912" s="21"/>
      <c r="Y912" s="21"/>
      <c r="Z912" s="21"/>
    </row>
    <row r="913">
      <c r="A913" s="36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34"/>
      <c r="W913" s="21"/>
      <c r="X913" s="21"/>
      <c r="Y913" s="21"/>
      <c r="Z913" s="21"/>
    </row>
    <row r="914">
      <c r="A914" s="36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34"/>
      <c r="W914" s="21"/>
      <c r="X914" s="21"/>
      <c r="Y914" s="21"/>
      <c r="Z914" s="21"/>
    </row>
    <row r="915">
      <c r="A915" s="36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34"/>
      <c r="W915" s="21"/>
      <c r="X915" s="21"/>
      <c r="Y915" s="21"/>
      <c r="Z915" s="21"/>
    </row>
    <row r="916">
      <c r="A916" s="36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34"/>
      <c r="W916" s="21"/>
      <c r="X916" s="21"/>
      <c r="Y916" s="21"/>
      <c r="Z916" s="21"/>
    </row>
    <row r="917">
      <c r="A917" s="36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34"/>
      <c r="W917" s="21"/>
      <c r="X917" s="21"/>
      <c r="Y917" s="21"/>
      <c r="Z917" s="21"/>
    </row>
    <row r="918">
      <c r="A918" s="36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34"/>
      <c r="W918" s="21"/>
      <c r="X918" s="21"/>
      <c r="Y918" s="21"/>
      <c r="Z918" s="21"/>
    </row>
    <row r="919">
      <c r="A919" s="36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34"/>
      <c r="W919" s="21"/>
      <c r="X919" s="21"/>
      <c r="Y919" s="21"/>
      <c r="Z919" s="21"/>
    </row>
    <row r="920">
      <c r="A920" s="36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34"/>
      <c r="W920" s="21"/>
      <c r="X920" s="21"/>
      <c r="Y920" s="21"/>
      <c r="Z920" s="21"/>
    </row>
    <row r="921">
      <c r="A921" s="36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34"/>
      <c r="W921" s="21"/>
      <c r="X921" s="21"/>
      <c r="Y921" s="21"/>
      <c r="Z921" s="21"/>
    </row>
    <row r="922">
      <c r="A922" s="36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34"/>
      <c r="W922" s="21"/>
      <c r="X922" s="21"/>
      <c r="Y922" s="21"/>
      <c r="Z922" s="21"/>
    </row>
    <row r="923">
      <c r="A923" s="36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34"/>
      <c r="W923" s="21"/>
      <c r="X923" s="21"/>
      <c r="Y923" s="21"/>
      <c r="Z923" s="21"/>
    </row>
    <row r="924">
      <c r="A924" s="36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34"/>
      <c r="W924" s="21"/>
      <c r="X924" s="21"/>
      <c r="Y924" s="21"/>
      <c r="Z924" s="21"/>
    </row>
    <row r="925">
      <c r="A925" s="36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34"/>
      <c r="W925" s="21"/>
      <c r="X925" s="21"/>
      <c r="Y925" s="21"/>
      <c r="Z925" s="21"/>
    </row>
    <row r="926">
      <c r="A926" s="36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34"/>
      <c r="W926" s="21"/>
      <c r="X926" s="21"/>
      <c r="Y926" s="21"/>
      <c r="Z926" s="21"/>
    </row>
    <row r="927">
      <c r="A927" s="36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34"/>
      <c r="W927" s="21"/>
      <c r="X927" s="21"/>
      <c r="Y927" s="21"/>
      <c r="Z927" s="21"/>
    </row>
    <row r="928">
      <c r="A928" s="36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34"/>
      <c r="W928" s="21"/>
      <c r="X928" s="21"/>
      <c r="Y928" s="21"/>
      <c r="Z928" s="21"/>
    </row>
    <row r="929">
      <c r="A929" s="36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34"/>
      <c r="W929" s="21"/>
      <c r="X929" s="21"/>
      <c r="Y929" s="21"/>
      <c r="Z929" s="21"/>
    </row>
    <row r="930">
      <c r="A930" s="36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34"/>
      <c r="W930" s="21"/>
      <c r="X930" s="21"/>
      <c r="Y930" s="21"/>
      <c r="Z930" s="21"/>
    </row>
    <row r="931">
      <c r="A931" s="36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34"/>
      <c r="W931" s="21"/>
      <c r="X931" s="21"/>
      <c r="Y931" s="21"/>
      <c r="Z931" s="21"/>
    </row>
    <row r="932">
      <c r="A932" s="36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34"/>
      <c r="W932" s="21"/>
      <c r="X932" s="21"/>
      <c r="Y932" s="21"/>
      <c r="Z932" s="21"/>
    </row>
    <row r="933">
      <c r="A933" s="36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34"/>
      <c r="W933" s="21"/>
      <c r="X933" s="21"/>
      <c r="Y933" s="21"/>
      <c r="Z933" s="21"/>
    </row>
    <row r="934">
      <c r="A934" s="36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34"/>
      <c r="W934" s="21"/>
      <c r="X934" s="21"/>
      <c r="Y934" s="21"/>
      <c r="Z934" s="21"/>
    </row>
    <row r="935">
      <c r="A935" s="36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34"/>
      <c r="W935" s="21"/>
      <c r="X935" s="21"/>
      <c r="Y935" s="21"/>
      <c r="Z935" s="21"/>
    </row>
    <row r="936">
      <c r="A936" s="36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34"/>
      <c r="W936" s="21"/>
      <c r="X936" s="21"/>
      <c r="Y936" s="21"/>
      <c r="Z936" s="21"/>
    </row>
    <row r="937">
      <c r="A937" s="36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34"/>
      <c r="W937" s="21"/>
      <c r="X937" s="21"/>
      <c r="Y937" s="21"/>
      <c r="Z937" s="21"/>
    </row>
    <row r="938">
      <c r="A938" s="36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34"/>
      <c r="W938" s="21"/>
      <c r="X938" s="21"/>
      <c r="Y938" s="21"/>
      <c r="Z938" s="21"/>
    </row>
    <row r="939">
      <c r="A939" s="36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34"/>
      <c r="W939" s="21"/>
      <c r="X939" s="21"/>
      <c r="Y939" s="21"/>
      <c r="Z939" s="21"/>
    </row>
    <row r="940">
      <c r="A940" s="36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34"/>
      <c r="W940" s="21"/>
      <c r="X940" s="21"/>
      <c r="Y940" s="21"/>
      <c r="Z940" s="21"/>
    </row>
    <row r="941">
      <c r="A941" s="36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34"/>
      <c r="W941" s="21"/>
      <c r="X941" s="21"/>
      <c r="Y941" s="21"/>
      <c r="Z941" s="21"/>
    </row>
    <row r="942">
      <c r="A942" s="36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34"/>
      <c r="W942" s="21"/>
      <c r="X942" s="21"/>
      <c r="Y942" s="21"/>
      <c r="Z942" s="21"/>
    </row>
    <row r="943">
      <c r="A943" s="36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34"/>
      <c r="W943" s="21"/>
      <c r="X943" s="21"/>
      <c r="Y943" s="21"/>
      <c r="Z943" s="21"/>
    </row>
    <row r="944">
      <c r="A944" s="36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34"/>
      <c r="W944" s="21"/>
      <c r="X944" s="21"/>
      <c r="Y944" s="21"/>
      <c r="Z944" s="21"/>
    </row>
    <row r="945">
      <c r="A945" s="36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34"/>
      <c r="W945" s="21"/>
      <c r="X945" s="21"/>
      <c r="Y945" s="21"/>
      <c r="Z945" s="21"/>
    </row>
    <row r="946">
      <c r="A946" s="36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34"/>
      <c r="W946" s="21"/>
      <c r="X946" s="21"/>
      <c r="Y946" s="21"/>
      <c r="Z946" s="21"/>
    </row>
    <row r="947">
      <c r="A947" s="36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34"/>
      <c r="W947" s="21"/>
      <c r="X947" s="21"/>
      <c r="Y947" s="21"/>
      <c r="Z947" s="21"/>
    </row>
    <row r="948">
      <c r="A948" s="36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34"/>
      <c r="W948" s="21"/>
      <c r="X948" s="21"/>
      <c r="Y948" s="21"/>
      <c r="Z948" s="21"/>
    </row>
    <row r="949">
      <c r="A949" s="36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34"/>
      <c r="W949" s="21"/>
      <c r="X949" s="21"/>
      <c r="Y949" s="21"/>
      <c r="Z949" s="21"/>
    </row>
    <row r="950">
      <c r="A950" s="36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34"/>
      <c r="W950" s="21"/>
      <c r="X950" s="21"/>
      <c r="Y950" s="21"/>
      <c r="Z950" s="21"/>
    </row>
    <row r="951">
      <c r="A951" s="36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34"/>
      <c r="W951" s="21"/>
      <c r="X951" s="21"/>
      <c r="Y951" s="21"/>
      <c r="Z951" s="21"/>
    </row>
    <row r="952">
      <c r="A952" s="36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34"/>
      <c r="W952" s="21"/>
      <c r="X952" s="21"/>
      <c r="Y952" s="21"/>
      <c r="Z952" s="21"/>
    </row>
    <row r="953">
      <c r="A953" s="36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34"/>
      <c r="W953" s="21"/>
      <c r="X953" s="21"/>
      <c r="Y953" s="21"/>
      <c r="Z953" s="21"/>
    </row>
    <row r="954">
      <c r="A954" s="36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34"/>
      <c r="W954" s="21"/>
      <c r="X954" s="21"/>
      <c r="Y954" s="21"/>
      <c r="Z954" s="21"/>
    </row>
    <row r="955">
      <c r="A955" s="36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34"/>
      <c r="W955" s="21"/>
      <c r="X955" s="21"/>
      <c r="Y955" s="21"/>
      <c r="Z955" s="21"/>
    </row>
    <row r="956">
      <c r="A956" s="36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34"/>
      <c r="W956" s="21"/>
      <c r="X956" s="21"/>
      <c r="Y956" s="21"/>
      <c r="Z956" s="21"/>
    </row>
    <row r="957">
      <c r="A957" s="36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34"/>
      <c r="W957" s="21"/>
      <c r="X957" s="21"/>
      <c r="Y957" s="21"/>
      <c r="Z957" s="21"/>
    </row>
    <row r="958">
      <c r="A958" s="36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34"/>
      <c r="W958" s="21"/>
      <c r="X958" s="21"/>
      <c r="Y958" s="21"/>
      <c r="Z958" s="21"/>
    </row>
    <row r="959">
      <c r="A959" s="36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34"/>
      <c r="W959" s="21"/>
      <c r="X959" s="21"/>
      <c r="Y959" s="21"/>
      <c r="Z959" s="21"/>
    </row>
    <row r="960">
      <c r="A960" s="36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34"/>
      <c r="W960" s="21"/>
      <c r="X960" s="21"/>
      <c r="Y960" s="21"/>
      <c r="Z960" s="21"/>
    </row>
    <row r="961">
      <c r="A961" s="36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34"/>
      <c r="W961" s="21"/>
      <c r="X961" s="21"/>
      <c r="Y961" s="21"/>
      <c r="Z961" s="21"/>
    </row>
    <row r="962">
      <c r="A962" s="36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34"/>
      <c r="W962" s="21"/>
      <c r="X962" s="21"/>
      <c r="Y962" s="21"/>
      <c r="Z962" s="21"/>
    </row>
    <row r="963">
      <c r="A963" s="36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34"/>
      <c r="W963" s="21"/>
      <c r="X963" s="21"/>
      <c r="Y963" s="21"/>
      <c r="Z963" s="21"/>
    </row>
    <row r="964">
      <c r="A964" s="36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34"/>
      <c r="W964" s="21"/>
      <c r="X964" s="21"/>
      <c r="Y964" s="21"/>
      <c r="Z964" s="21"/>
    </row>
    <row r="965">
      <c r="A965" s="36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34"/>
      <c r="W965" s="21"/>
      <c r="X965" s="21"/>
      <c r="Y965" s="21"/>
      <c r="Z965" s="21"/>
    </row>
    <row r="966">
      <c r="A966" s="36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34"/>
      <c r="W966" s="21"/>
      <c r="X966" s="21"/>
      <c r="Y966" s="21"/>
      <c r="Z966" s="21"/>
    </row>
    <row r="967">
      <c r="A967" s="36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34"/>
      <c r="W967" s="21"/>
      <c r="X967" s="21"/>
      <c r="Y967" s="21"/>
      <c r="Z967" s="21"/>
    </row>
    <row r="968">
      <c r="A968" s="36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34"/>
      <c r="W968" s="21"/>
      <c r="X968" s="21"/>
      <c r="Y968" s="21"/>
      <c r="Z968" s="21"/>
    </row>
    <row r="969">
      <c r="A969" s="36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34"/>
      <c r="W969" s="21"/>
      <c r="X969" s="21"/>
      <c r="Y969" s="21"/>
      <c r="Z969" s="21"/>
    </row>
    <row r="970">
      <c r="A970" s="36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34"/>
      <c r="W970" s="21"/>
      <c r="X970" s="21"/>
      <c r="Y970" s="21"/>
      <c r="Z970" s="21"/>
    </row>
    <row r="971">
      <c r="A971" s="36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34"/>
      <c r="W971" s="21"/>
      <c r="X971" s="21"/>
      <c r="Y971" s="21"/>
      <c r="Z971" s="21"/>
    </row>
    <row r="972">
      <c r="A972" s="36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34"/>
      <c r="W972" s="21"/>
      <c r="X972" s="21"/>
      <c r="Y972" s="21"/>
      <c r="Z972" s="21"/>
    </row>
    <row r="973">
      <c r="A973" s="36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34"/>
      <c r="W973" s="21"/>
      <c r="X973" s="21"/>
      <c r="Y973" s="21"/>
      <c r="Z973" s="21"/>
    </row>
    <row r="974">
      <c r="A974" s="36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34"/>
      <c r="W974" s="21"/>
      <c r="X974" s="21"/>
      <c r="Y974" s="21"/>
      <c r="Z974" s="21"/>
    </row>
    <row r="975">
      <c r="A975" s="36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34"/>
      <c r="W975" s="21"/>
      <c r="X975" s="21"/>
      <c r="Y975" s="21"/>
      <c r="Z975" s="21"/>
    </row>
    <row r="976">
      <c r="A976" s="36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34"/>
      <c r="W976" s="21"/>
      <c r="X976" s="21"/>
      <c r="Y976" s="21"/>
      <c r="Z976" s="21"/>
    </row>
    <row r="977">
      <c r="A977" s="36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34"/>
      <c r="W977" s="21"/>
      <c r="X977" s="21"/>
      <c r="Y977" s="21"/>
      <c r="Z977" s="21"/>
    </row>
    <row r="978">
      <c r="A978" s="36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34"/>
      <c r="W978" s="21"/>
      <c r="X978" s="21"/>
      <c r="Y978" s="21"/>
      <c r="Z978" s="21"/>
    </row>
    <row r="979">
      <c r="A979" s="36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34"/>
      <c r="W979" s="21"/>
      <c r="X979" s="21"/>
      <c r="Y979" s="21"/>
      <c r="Z979" s="21"/>
    </row>
    <row r="980">
      <c r="A980" s="36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34"/>
      <c r="W980" s="21"/>
      <c r="X980" s="21"/>
      <c r="Y980" s="21"/>
      <c r="Z980" s="21"/>
    </row>
    <row r="981">
      <c r="A981" s="36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34"/>
      <c r="W981" s="21"/>
      <c r="X981" s="21"/>
      <c r="Y981" s="21"/>
      <c r="Z981" s="21"/>
    </row>
    <row r="982">
      <c r="A982" s="36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34"/>
      <c r="W982" s="21"/>
      <c r="X982" s="21"/>
      <c r="Y982" s="21"/>
      <c r="Z982" s="21"/>
    </row>
    <row r="983">
      <c r="A983" s="36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34"/>
      <c r="W983" s="21"/>
      <c r="X983" s="21"/>
      <c r="Y983" s="21"/>
      <c r="Z983" s="21"/>
    </row>
    <row r="984">
      <c r="A984" s="36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34"/>
      <c r="W984" s="21"/>
      <c r="X984" s="21"/>
      <c r="Y984" s="21"/>
      <c r="Z984" s="21"/>
    </row>
    <row r="985">
      <c r="A985" s="36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34"/>
      <c r="W985" s="21"/>
      <c r="X985" s="21"/>
      <c r="Y985" s="21"/>
      <c r="Z985" s="21"/>
    </row>
    <row r="986">
      <c r="A986" s="36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34"/>
      <c r="W986" s="21"/>
      <c r="X986" s="21"/>
      <c r="Y986" s="21"/>
      <c r="Z986" s="21"/>
    </row>
    <row r="987">
      <c r="A987" s="36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34"/>
      <c r="W987" s="21"/>
      <c r="X987" s="21"/>
      <c r="Y987" s="21"/>
      <c r="Z987" s="21"/>
    </row>
    <row r="988">
      <c r="A988" s="36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34"/>
      <c r="W988" s="21"/>
      <c r="X988" s="21"/>
      <c r="Y988" s="21"/>
      <c r="Z988" s="21"/>
    </row>
    <row r="989">
      <c r="A989" s="36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34"/>
      <c r="W989" s="21"/>
      <c r="X989" s="21"/>
      <c r="Y989" s="21"/>
      <c r="Z989" s="21"/>
    </row>
    <row r="990">
      <c r="A990" s="36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34"/>
      <c r="W990" s="21"/>
      <c r="X990" s="21"/>
      <c r="Y990" s="21"/>
      <c r="Z990" s="21"/>
    </row>
    <row r="991">
      <c r="A991" s="36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34"/>
      <c r="W991" s="21"/>
      <c r="X991" s="21"/>
      <c r="Y991" s="21"/>
      <c r="Z991" s="21"/>
    </row>
    <row r="992">
      <c r="A992" s="36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34"/>
      <c r="W992" s="21"/>
      <c r="X992" s="21"/>
      <c r="Y992" s="21"/>
      <c r="Z992" s="21"/>
    </row>
    <row r="993">
      <c r="A993" s="36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34"/>
      <c r="W993" s="21"/>
      <c r="X993" s="21"/>
      <c r="Y993" s="21"/>
      <c r="Z993" s="21"/>
    </row>
    <row r="994">
      <c r="A994" s="36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34"/>
      <c r="W994" s="21"/>
      <c r="X994" s="21"/>
      <c r="Y994" s="21"/>
      <c r="Z994" s="21"/>
    </row>
    <row r="995">
      <c r="A995" s="36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34"/>
      <c r="W995" s="21"/>
      <c r="X995" s="21"/>
      <c r="Y995" s="21"/>
      <c r="Z995" s="21"/>
    </row>
    <row r="996">
      <c r="A996" s="36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34"/>
      <c r="W996" s="21"/>
      <c r="X996" s="21"/>
      <c r="Y996" s="21"/>
      <c r="Z996" s="21"/>
    </row>
    <row r="997">
      <c r="A997" s="36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34"/>
      <c r="W997" s="21"/>
      <c r="X997" s="21"/>
      <c r="Y997" s="21"/>
      <c r="Z997" s="21"/>
    </row>
    <row r="998">
      <c r="A998" s="36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34"/>
      <c r="W998" s="21"/>
      <c r="X998" s="21"/>
      <c r="Y998" s="21"/>
      <c r="Z998" s="21"/>
    </row>
    <row r="999">
      <c r="A999" s="36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34"/>
      <c r="W999" s="21"/>
      <c r="X999" s="21"/>
      <c r="Y999" s="21"/>
      <c r="Z999" s="21"/>
    </row>
    <row r="1000">
      <c r="A1000" s="36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34"/>
      <c r="W1000" s="21"/>
      <c r="X1000" s="21"/>
      <c r="Y1000" s="21"/>
      <c r="Z1000" s="21"/>
    </row>
    <row r="1001">
      <c r="A1001" s="36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34"/>
      <c r="W1001" s="21"/>
      <c r="X1001" s="21"/>
      <c r="Y1001" s="21"/>
      <c r="Z1001" s="21"/>
    </row>
    <row r="1002">
      <c r="A1002" s="36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34"/>
      <c r="W1002" s="21"/>
      <c r="X1002" s="21"/>
      <c r="Y1002" s="21"/>
      <c r="Z1002" s="21"/>
    </row>
    <row r="1003">
      <c r="A1003" s="36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34"/>
      <c r="W1003" s="21"/>
      <c r="X1003" s="21"/>
      <c r="Y1003" s="21"/>
      <c r="Z1003" s="21"/>
    </row>
    <row r="1004">
      <c r="A1004" s="36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34"/>
      <c r="W1004" s="21"/>
      <c r="X1004" s="21"/>
      <c r="Y1004" s="21"/>
      <c r="Z1004" s="21"/>
    </row>
    <row r="1005">
      <c r="A1005" s="36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34"/>
      <c r="W1005" s="21"/>
      <c r="X1005" s="21"/>
      <c r="Y1005" s="21"/>
      <c r="Z1005" s="21"/>
    </row>
    <row r="1006">
      <c r="A1006" s="36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34"/>
      <c r="W1006" s="21"/>
      <c r="X1006" s="21"/>
      <c r="Y1006" s="21"/>
      <c r="Z1006" s="21"/>
    </row>
    <row r="1007">
      <c r="A1007" s="36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34"/>
      <c r="W1007" s="21"/>
      <c r="X1007" s="21"/>
      <c r="Y1007" s="21"/>
      <c r="Z1007" s="21"/>
    </row>
    <row r="1008">
      <c r="A1008" s="36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34"/>
      <c r="W1008" s="21"/>
      <c r="X1008" s="21"/>
      <c r="Y1008" s="21"/>
      <c r="Z1008" s="21"/>
    </row>
    <row r="1009">
      <c r="A1009" s="36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34"/>
      <c r="W1009" s="21"/>
      <c r="X1009" s="21"/>
      <c r="Y1009" s="21"/>
      <c r="Z1009" s="21"/>
    </row>
    <row r="1010">
      <c r="A1010" s="36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34"/>
      <c r="W1010" s="21"/>
      <c r="X1010" s="21"/>
      <c r="Y1010" s="21"/>
      <c r="Z1010" s="21"/>
    </row>
    <row r="1011">
      <c r="A1011" s="36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34"/>
      <c r="W1011" s="21"/>
      <c r="X1011" s="21"/>
      <c r="Y1011" s="21"/>
      <c r="Z1011" s="21"/>
    </row>
    <row r="1012">
      <c r="A1012" s="36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34"/>
      <c r="W1012" s="21"/>
      <c r="X1012" s="21"/>
      <c r="Y1012" s="21"/>
      <c r="Z1012" s="21"/>
    </row>
  </sheetData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14"/>
    <col customWidth="1" min="2" max="2" width="15.71"/>
    <col customWidth="1" min="3" max="3" width="28.29"/>
    <col customWidth="1" min="5" max="5" width="24.57"/>
    <col customWidth="1" min="9" max="9" width="25.14"/>
    <col customWidth="1" min="11" max="11" width="28.29"/>
    <col customWidth="1" min="13" max="13" width="24.57"/>
    <col customWidth="1" min="17" max="17" width="25.14"/>
    <col customWidth="1" min="19" max="19" width="28.29"/>
    <col customWidth="1" min="21" max="21" width="24.57"/>
  </cols>
  <sheetData>
    <row r="1">
      <c r="A1" s="37" t="s">
        <v>126</v>
      </c>
      <c r="B1" s="38" t="s">
        <v>69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43455.0</v>
      </c>
      <c r="C2" s="36" t="s">
        <v>130</v>
      </c>
      <c r="D2" s="42">
        <v>3458.47</v>
      </c>
      <c r="E2" s="4"/>
      <c r="F2" s="10"/>
      <c r="G2" s="4"/>
      <c r="H2" s="4"/>
    </row>
    <row r="3">
      <c r="A3" s="45" t="s">
        <v>131</v>
      </c>
      <c r="B3" s="41">
        <v>43510.0</v>
      </c>
      <c r="C3" s="36" t="s">
        <v>132</v>
      </c>
      <c r="D3" s="46">
        <v>0.0</v>
      </c>
      <c r="E3" s="4" t="s">
        <v>201</v>
      </c>
      <c r="F3" s="65">
        <v>1993.57</v>
      </c>
      <c r="G3" s="45" t="s">
        <v>216</v>
      </c>
      <c r="H3" s="4"/>
    </row>
    <row r="4">
      <c r="A4" s="4" t="s">
        <v>135</v>
      </c>
      <c r="B4" s="26" t="s">
        <v>278</v>
      </c>
      <c r="C4" s="36" t="s">
        <v>137</v>
      </c>
      <c r="D4" s="46">
        <v>0.0</v>
      </c>
      <c r="E4" s="26"/>
      <c r="F4" s="32">
        <v>287.7</v>
      </c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32">
        <v>155.2</v>
      </c>
      <c r="G5" s="4"/>
      <c r="H5" s="4"/>
    </row>
    <row r="6">
      <c r="A6" s="4" t="s">
        <v>140</v>
      </c>
      <c r="B6" s="4"/>
      <c r="C6" s="4"/>
      <c r="D6" s="10"/>
      <c r="E6" s="4"/>
      <c r="F6" s="32">
        <v>16.23</v>
      </c>
      <c r="G6" s="4"/>
      <c r="H6" s="4"/>
    </row>
    <row r="7">
      <c r="A7" s="26" t="s">
        <v>241</v>
      </c>
      <c r="B7" s="33">
        <v>922.0</v>
      </c>
      <c r="C7" s="36" t="s">
        <v>142</v>
      </c>
      <c r="D7" s="42">
        <v>5465.48</v>
      </c>
      <c r="E7" s="4"/>
      <c r="F7" s="10"/>
      <c r="G7" s="4"/>
      <c r="H7" s="4"/>
    </row>
    <row r="8">
      <c r="A8" s="26" t="s">
        <v>17</v>
      </c>
      <c r="B8" s="32">
        <v>100.0</v>
      </c>
      <c r="C8" s="36" t="s">
        <v>144</v>
      </c>
      <c r="D8" s="46">
        <v>0.0</v>
      </c>
      <c r="E8" s="36" t="s">
        <v>220</v>
      </c>
      <c r="F8" s="46">
        <f>sum(F3:F7)</f>
        <v>2452.7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2007.01</v>
      </c>
      <c r="E12" s="127"/>
      <c r="F12" s="128"/>
      <c r="G12" s="129"/>
      <c r="H12" s="130"/>
    </row>
    <row r="13">
      <c r="A13" s="4" t="s">
        <v>156</v>
      </c>
      <c r="B13" s="62">
        <f>sum(B7:B10)</f>
        <v>1022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2452.7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3474.7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5465.48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278.96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5744.44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1990.78</v>
      </c>
      <c r="C19" s="26"/>
      <c r="D19" s="10"/>
      <c r="E19" s="136"/>
      <c r="F19" s="137"/>
      <c r="G19" s="138"/>
      <c r="H19" s="139"/>
    </row>
    <row r="20">
      <c r="A20" s="26" t="s">
        <v>284</v>
      </c>
      <c r="B20" s="63">
        <f>sum(B15*1.58)</f>
        <v>5490.026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7.29"/>
    <col customWidth="1" min="2" max="2" width="21.57"/>
    <col customWidth="1" min="3" max="4" width="28.29"/>
    <col customWidth="1" min="5" max="5" width="29.0"/>
  </cols>
  <sheetData>
    <row r="1">
      <c r="A1" s="14" t="s">
        <v>126</v>
      </c>
      <c r="B1" s="14" t="s">
        <v>75</v>
      </c>
      <c r="D1" s="88"/>
      <c r="E1" s="14" t="s">
        <v>279</v>
      </c>
      <c r="F1" s="30">
        <v>392.31</v>
      </c>
    </row>
    <row r="2">
      <c r="A2" s="14" t="s">
        <v>129</v>
      </c>
      <c r="B2" s="86">
        <v>43468.0</v>
      </c>
      <c r="C2" s="87" t="s">
        <v>130</v>
      </c>
      <c r="D2" s="5">
        <v>549.03</v>
      </c>
      <c r="E2" s="14" t="s">
        <v>280</v>
      </c>
      <c r="F2" s="30">
        <v>-143.28</v>
      </c>
    </row>
    <row r="3">
      <c r="A3" s="14" t="s">
        <v>131</v>
      </c>
      <c r="B3" s="86">
        <v>43468.0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281</v>
      </c>
      <c r="C4" s="87" t="s">
        <v>137</v>
      </c>
      <c r="D4" s="5">
        <v>0.0</v>
      </c>
      <c r="F4" s="30"/>
    </row>
    <row r="5">
      <c r="C5" s="7" t="s">
        <v>139</v>
      </c>
      <c r="D5" s="5">
        <v>0.0</v>
      </c>
      <c r="F5" s="30"/>
    </row>
    <row r="6">
      <c r="A6" s="14" t="s">
        <v>140</v>
      </c>
      <c r="D6" s="88"/>
      <c r="E6" s="149" t="s">
        <v>282</v>
      </c>
      <c r="F6" s="88">
        <f>sum(F1:F5)</f>
        <v>249.03</v>
      </c>
    </row>
    <row r="7">
      <c r="A7" s="14" t="s">
        <v>283</v>
      </c>
      <c r="B7" s="91">
        <v>300.0</v>
      </c>
      <c r="C7" s="7" t="s">
        <v>142</v>
      </c>
      <c r="D7" s="5">
        <v>700.2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D11" s="88"/>
      <c r="E11" s="9"/>
    </row>
    <row r="12">
      <c r="C12" s="7" t="s">
        <v>153</v>
      </c>
      <c r="D12" s="88">
        <f t="shared" ref="D12:D14" si="1">sum(D7-D2)</f>
        <v>151.17</v>
      </c>
      <c r="E12" s="85"/>
    </row>
    <row r="13">
      <c r="A13" s="14" t="s">
        <v>156</v>
      </c>
      <c r="B13" s="93">
        <f>sum(B7:B10)</f>
        <v>300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249.03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549.03</v>
      </c>
      <c r="C15" s="7" t="s">
        <v>162</v>
      </c>
      <c r="D15" s="5">
        <v>0.0</v>
      </c>
      <c r="E15" s="85"/>
    </row>
    <row r="16">
      <c r="A16" s="14" t="s">
        <v>164</v>
      </c>
      <c r="B16" s="95">
        <v>700.2</v>
      </c>
      <c r="D16" s="88"/>
      <c r="E16" s="85"/>
    </row>
    <row r="17">
      <c r="A17" s="14" t="s">
        <v>166</v>
      </c>
      <c r="B17" s="95">
        <v>33.05</v>
      </c>
      <c r="D17" s="5"/>
      <c r="E17" s="88"/>
    </row>
    <row r="18">
      <c r="A18" s="14" t="s">
        <v>168</v>
      </c>
      <c r="B18" s="99">
        <f>sum(B16+B17)</f>
        <v>733.25</v>
      </c>
      <c r="D18" s="88"/>
      <c r="E18" s="9"/>
    </row>
    <row r="19">
      <c r="A19" s="14" t="s">
        <v>169</v>
      </c>
      <c r="B19" s="90">
        <f>sum(B16-B15)</f>
        <v>151.17</v>
      </c>
      <c r="D19" s="88"/>
    </row>
    <row r="20">
      <c r="A20" s="14" t="s">
        <v>285</v>
      </c>
      <c r="B20" s="103">
        <f>sum(B15*1.34)</f>
        <v>735.7002</v>
      </c>
      <c r="D20" s="88"/>
    </row>
    <row r="21">
      <c r="A21" s="14" t="s">
        <v>173</v>
      </c>
      <c r="B21" s="30">
        <v>0.0</v>
      </c>
      <c r="D21" s="88"/>
    </row>
    <row r="22">
      <c r="D22" s="88"/>
    </row>
    <row r="23">
      <c r="D23" s="88"/>
    </row>
    <row r="24">
      <c r="D24" s="88"/>
    </row>
    <row r="25">
      <c r="D25" s="88"/>
    </row>
    <row r="26">
      <c r="D26" s="88"/>
    </row>
    <row r="27">
      <c r="D27" s="88"/>
    </row>
    <row r="28">
      <c r="D28" s="88"/>
    </row>
    <row r="29">
      <c r="D29" s="88"/>
    </row>
    <row r="30">
      <c r="D30" s="88"/>
    </row>
    <row r="31">
      <c r="D31" s="88"/>
    </row>
    <row r="32">
      <c r="D32" s="88"/>
    </row>
    <row r="33">
      <c r="D33" s="88"/>
    </row>
    <row r="34">
      <c r="D34" s="88"/>
    </row>
    <row r="35">
      <c r="D35" s="88"/>
    </row>
    <row r="36">
      <c r="D36" s="88"/>
    </row>
    <row r="37">
      <c r="D37" s="88"/>
    </row>
    <row r="38">
      <c r="D38" s="88"/>
    </row>
    <row r="39">
      <c r="D39" s="88"/>
    </row>
    <row r="40">
      <c r="D40" s="88"/>
    </row>
    <row r="41">
      <c r="D41" s="88"/>
    </row>
    <row r="42">
      <c r="D42" s="88"/>
    </row>
    <row r="43">
      <c r="D43" s="88"/>
    </row>
    <row r="44">
      <c r="D44" s="88"/>
    </row>
    <row r="45">
      <c r="D45" s="88"/>
    </row>
    <row r="46">
      <c r="D46" s="88"/>
    </row>
    <row r="47">
      <c r="D47" s="88"/>
    </row>
    <row r="48">
      <c r="D48" s="88"/>
    </row>
    <row r="49">
      <c r="D49" s="88"/>
    </row>
    <row r="50">
      <c r="D50" s="88"/>
    </row>
    <row r="51">
      <c r="D51" s="88"/>
    </row>
    <row r="52">
      <c r="D52" s="88"/>
    </row>
    <row r="53">
      <c r="D53" s="88"/>
    </row>
    <row r="54">
      <c r="D54" s="88"/>
    </row>
    <row r="55">
      <c r="D55" s="88"/>
    </row>
    <row r="56">
      <c r="D56" s="88"/>
    </row>
    <row r="57">
      <c r="D57" s="88"/>
    </row>
    <row r="58">
      <c r="D58" s="88"/>
    </row>
    <row r="59">
      <c r="D59" s="88"/>
    </row>
    <row r="60">
      <c r="D60" s="88"/>
    </row>
    <row r="61">
      <c r="D61" s="88"/>
    </row>
    <row r="62">
      <c r="D62" s="88"/>
    </row>
    <row r="63">
      <c r="D63" s="88"/>
    </row>
    <row r="64">
      <c r="D64" s="88"/>
    </row>
    <row r="65">
      <c r="D65" s="88"/>
    </row>
    <row r="66">
      <c r="D66" s="88"/>
    </row>
    <row r="67">
      <c r="D67" s="88"/>
    </row>
    <row r="68">
      <c r="D68" s="88"/>
    </row>
    <row r="69">
      <c r="D69" s="88"/>
    </row>
    <row r="70">
      <c r="D70" s="88"/>
    </row>
    <row r="71">
      <c r="D71" s="88"/>
    </row>
    <row r="72">
      <c r="D72" s="88"/>
    </row>
    <row r="73">
      <c r="D73" s="88"/>
    </row>
    <row r="74">
      <c r="D74" s="88"/>
    </row>
    <row r="75">
      <c r="D75" s="88"/>
    </row>
    <row r="76">
      <c r="D76" s="88"/>
    </row>
    <row r="77">
      <c r="D77" s="88"/>
    </row>
    <row r="78">
      <c r="D78" s="88"/>
    </row>
    <row r="79">
      <c r="D79" s="88"/>
    </row>
    <row r="80">
      <c r="D80" s="88"/>
    </row>
    <row r="81">
      <c r="D81" s="88"/>
    </row>
    <row r="82">
      <c r="D82" s="88"/>
    </row>
    <row r="83">
      <c r="D83" s="88"/>
    </row>
    <row r="84">
      <c r="D84" s="88"/>
    </row>
    <row r="85">
      <c r="D85" s="88"/>
    </row>
    <row r="86">
      <c r="D86" s="88"/>
    </row>
    <row r="87">
      <c r="D87" s="88"/>
    </row>
    <row r="88">
      <c r="D88" s="88"/>
    </row>
    <row r="89">
      <c r="D89" s="88"/>
    </row>
    <row r="90">
      <c r="D90" s="88"/>
    </row>
    <row r="91">
      <c r="D91" s="88"/>
    </row>
    <row r="92">
      <c r="D92" s="88"/>
    </row>
    <row r="93">
      <c r="D93" s="88"/>
    </row>
    <row r="94">
      <c r="D94" s="88"/>
    </row>
    <row r="95">
      <c r="D95" s="88"/>
    </row>
    <row r="96">
      <c r="D96" s="88"/>
    </row>
    <row r="97">
      <c r="D97" s="88"/>
    </row>
    <row r="98">
      <c r="D98" s="88"/>
    </row>
    <row r="99">
      <c r="D99" s="88"/>
    </row>
    <row r="100">
      <c r="D100" s="88"/>
    </row>
    <row r="101">
      <c r="D101" s="88"/>
    </row>
    <row r="102">
      <c r="D102" s="88"/>
    </row>
    <row r="103">
      <c r="D103" s="88"/>
    </row>
    <row r="104">
      <c r="D104" s="88"/>
    </row>
    <row r="105">
      <c r="D105" s="88"/>
    </row>
    <row r="106">
      <c r="D106" s="88"/>
    </row>
    <row r="107">
      <c r="D107" s="88"/>
    </row>
    <row r="108">
      <c r="D108" s="88"/>
    </row>
    <row r="109">
      <c r="D109" s="88"/>
    </row>
    <row r="110">
      <c r="D110" s="88"/>
    </row>
    <row r="111">
      <c r="D111" s="88"/>
    </row>
    <row r="112">
      <c r="D112" s="88"/>
    </row>
    <row r="113">
      <c r="D113" s="88"/>
    </row>
    <row r="114">
      <c r="D114" s="88"/>
    </row>
    <row r="115">
      <c r="D115" s="88"/>
    </row>
    <row r="116">
      <c r="D116" s="88"/>
    </row>
    <row r="117">
      <c r="D117" s="88"/>
    </row>
    <row r="118">
      <c r="D118" s="88"/>
    </row>
    <row r="119">
      <c r="D119" s="88"/>
    </row>
    <row r="120">
      <c r="D120" s="88"/>
    </row>
    <row r="121">
      <c r="D121" s="88"/>
    </row>
    <row r="122">
      <c r="D122" s="88"/>
    </row>
    <row r="123">
      <c r="D123" s="88"/>
    </row>
    <row r="124">
      <c r="D124" s="88"/>
    </row>
    <row r="125">
      <c r="D125" s="88"/>
    </row>
    <row r="126">
      <c r="D126" s="88"/>
    </row>
    <row r="127">
      <c r="D127" s="88"/>
    </row>
    <row r="128">
      <c r="D128" s="88"/>
    </row>
    <row r="129">
      <c r="D129" s="88"/>
    </row>
    <row r="130">
      <c r="D130" s="88"/>
    </row>
    <row r="131">
      <c r="D131" s="88"/>
    </row>
    <row r="132">
      <c r="D132" s="88"/>
    </row>
    <row r="133">
      <c r="D133" s="88"/>
    </row>
    <row r="134">
      <c r="D134" s="88"/>
    </row>
    <row r="135">
      <c r="D135" s="88"/>
    </row>
    <row r="136">
      <c r="D136" s="88"/>
    </row>
    <row r="137">
      <c r="D137" s="88"/>
    </row>
    <row r="138">
      <c r="D138" s="88"/>
    </row>
    <row r="139">
      <c r="D139" s="88"/>
    </row>
    <row r="140">
      <c r="D140" s="88"/>
    </row>
    <row r="141">
      <c r="D141" s="88"/>
    </row>
    <row r="142">
      <c r="D142" s="88"/>
    </row>
    <row r="143">
      <c r="D143" s="88"/>
    </row>
    <row r="144">
      <c r="D144" s="88"/>
    </row>
    <row r="145">
      <c r="D145" s="88"/>
    </row>
    <row r="146">
      <c r="D146" s="88"/>
    </row>
    <row r="147">
      <c r="D147" s="88"/>
    </row>
    <row r="148">
      <c r="D148" s="88"/>
    </row>
    <row r="149">
      <c r="D149" s="88"/>
    </row>
    <row r="150">
      <c r="D150" s="88"/>
    </row>
    <row r="151">
      <c r="D151" s="88"/>
    </row>
    <row r="152">
      <c r="D152" s="88"/>
    </row>
    <row r="153">
      <c r="D153" s="88"/>
    </row>
    <row r="154">
      <c r="D154" s="88"/>
    </row>
    <row r="155">
      <c r="D155" s="88"/>
    </row>
    <row r="156">
      <c r="D156" s="88"/>
    </row>
    <row r="157">
      <c r="D157" s="88"/>
    </row>
    <row r="158">
      <c r="D158" s="88"/>
    </row>
    <row r="159">
      <c r="D159" s="88"/>
    </row>
    <row r="160">
      <c r="D160" s="88"/>
    </row>
    <row r="161">
      <c r="D161" s="88"/>
    </row>
    <row r="162">
      <c r="D162" s="88"/>
    </row>
    <row r="163">
      <c r="D163" s="88"/>
    </row>
    <row r="164">
      <c r="D164" s="88"/>
    </row>
    <row r="165">
      <c r="D165" s="88"/>
    </row>
    <row r="166">
      <c r="D166" s="88"/>
    </row>
    <row r="167">
      <c r="D167" s="88"/>
    </row>
    <row r="168">
      <c r="D168" s="88"/>
    </row>
    <row r="169">
      <c r="D169" s="88"/>
    </row>
    <row r="170">
      <c r="D170" s="88"/>
    </row>
    <row r="171">
      <c r="D171" s="88"/>
    </row>
    <row r="172">
      <c r="D172" s="88"/>
    </row>
    <row r="173">
      <c r="D173" s="88"/>
    </row>
    <row r="174">
      <c r="D174" s="88"/>
    </row>
    <row r="175">
      <c r="D175" s="88"/>
    </row>
    <row r="176">
      <c r="D176" s="88"/>
    </row>
    <row r="177">
      <c r="D177" s="88"/>
    </row>
    <row r="178">
      <c r="D178" s="88"/>
    </row>
    <row r="179">
      <c r="D179" s="88"/>
    </row>
    <row r="180">
      <c r="D180" s="88"/>
    </row>
    <row r="181">
      <c r="D181" s="88"/>
    </row>
    <row r="182">
      <c r="D182" s="88"/>
    </row>
    <row r="183">
      <c r="D183" s="88"/>
    </row>
    <row r="184">
      <c r="D184" s="88"/>
    </row>
    <row r="185">
      <c r="D185" s="88"/>
    </row>
    <row r="186">
      <c r="D186" s="88"/>
    </row>
    <row r="187">
      <c r="D187" s="88"/>
    </row>
    <row r="188">
      <c r="D188" s="88"/>
    </row>
    <row r="189">
      <c r="D189" s="88"/>
    </row>
    <row r="190">
      <c r="D190" s="88"/>
    </row>
    <row r="191">
      <c r="D191" s="88"/>
    </row>
    <row r="192">
      <c r="D192" s="88"/>
    </row>
    <row r="193">
      <c r="D193" s="88"/>
    </row>
    <row r="194">
      <c r="D194" s="88"/>
    </row>
    <row r="195">
      <c r="D195" s="88"/>
    </row>
    <row r="196">
      <c r="D196" s="88"/>
    </row>
    <row r="197">
      <c r="D197" s="88"/>
    </row>
    <row r="198">
      <c r="D198" s="88"/>
    </row>
    <row r="199">
      <c r="D199" s="88"/>
    </row>
    <row r="200">
      <c r="D200" s="88"/>
    </row>
    <row r="201">
      <c r="D201" s="88"/>
    </row>
    <row r="202">
      <c r="D202" s="88"/>
    </row>
    <row r="203">
      <c r="D203" s="88"/>
    </row>
    <row r="204">
      <c r="D204" s="88"/>
    </row>
    <row r="205">
      <c r="D205" s="88"/>
    </row>
    <row r="206">
      <c r="D206" s="88"/>
    </row>
    <row r="207">
      <c r="D207" s="88"/>
    </row>
    <row r="208">
      <c r="D208" s="88"/>
    </row>
    <row r="209">
      <c r="D209" s="88"/>
    </row>
    <row r="210">
      <c r="D210" s="88"/>
    </row>
    <row r="211">
      <c r="D211" s="88"/>
    </row>
    <row r="212">
      <c r="D212" s="88"/>
    </row>
    <row r="213">
      <c r="D213" s="88"/>
    </row>
    <row r="214">
      <c r="D214" s="88"/>
    </row>
    <row r="215">
      <c r="D215" s="88"/>
    </row>
    <row r="216">
      <c r="D216" s="88"/>
    </row>
    <row r="217">
      <c r="D217" s="88"/>
    </row>
    <row r="218">
      <c r="D218" s="88"/>
    </row>
    <row r="219">
      <c r="D219" s="88"/>
    </row>
    <row r="220">
      <c r="D220" s="88"/>
    </row>
    <row r="221">
      <c r="D221" s="88"/>
    </row>
    <row r="222">
      <c r="D222" s="88"/>
    </row>
    <row r="223">
      <c r="D223" s="88"/>
    </row>
    <row r="224">
      <c r="D224" s="88"/>
    </row>
    <row r="225">
      <c r="D225" s="88"/>
    </row>
    <row r="226">
      <c r="D226" s="88"/>
    </row>
    <row r="227">
      <c r="D227" s="88"/>
    </row>
    <row r="228">
      <c r="D228" s="88"/>
    </row>
    <row r="229">
      <c r="D229" s="88"/>
    </row>
    <row r="230">
      <c r="D230" s="88"/>
    </row>
    <row r="231">
      <c r="D231" s="88"/>
    </row>
    <row r="232">
      <c r="D232" s="88"/>
    </row>
    <row r="233">
      <c r="D233" s="88"/>
    </row>
    <row r="234">
      <c r="D234" s="88"/>
    </row>
    <row r="235">
      <c r="D235" s="88"/>
    </row>
    <row r="236">
      <c r="D236" s="88"/>
    </row>
    <row r="237">
      <c r="D237" s="88"/>
    </row>
    <row r="238">
      <c r="D238" s="88"/>
    </row>
    <row r="239">
      <c r="D239" s="88"/>
    </row>
    <row r="240">
      <c r="D240" s="88"/>
    </row>
    <row r="241">
      <c r="D241" s="88"/>
    </row>
    <row r="242">
      <c r="D242" s="88"/>
    </row>
    <row r="243">
      <c r="D243" s="88"/>
    </row>
    <row r="244">
      <c r="D244" s="88"/>
    </row>
    <row r="245">
      <c r="D245" s="88"/>
    </row>
    <row r="246">
      <c r="D246" s="88"/>
    </row>
    <row r="247">
      <c r="D247" s="88"/>
    </row>
    <row r="248">
      <c r="D248" s="88"/>
    </row>
    <row r="249">
      <c r="D249" s="88"/>
    </row>
    <row r="250">
      <c r="D250" s="88"/>
    </row>
    <row r="251">
      <c r="D251" s="88"/>
    </row>
    <row r="252">
      <c r="D252" s="88"/>
    </row>
    <row r="253">
      <c r="D253" s="88"/>
    </row>
    <row r="254">
      <c r="D254" s="88"/>
    </row>
    <row r="255">
      <c r="D255" s="88"/>
    </row>
    <row r="256">
      <c r="D256" s="88"/>
    </row>
    <row r="257">
      <c r="D257" s="88"/>
    </row>
    <row r="258">
      <c r="D258" s="88"/>
    </row>
    <row r="259">
      <c r="D259" s="88"/>
    </row>
    <row r="260">
      <c r="D260" s="88"/>
    </row>
    <row r="261">
      <c r="D261" s="88"/>
    </row>
    <row r="262">
      <c r="D262" s="88"/>
    </row>
    <row r="263">
      <c r="D263" s="88"/>
    </row>
    <row r="264">
      <c r="D264" s="88"/>
    </row>
    <row r="265">
      <c r="D265" s="88"/>
    </row>
    <row r="266">
      <c r="D266" s="88"/>
    </row>
    <row r="267">
      <c r="D267" s="88"/>
    </row>
    <row r="268">
      <c r="D268" s="88"/>
    </row>
    <row r="269">
      <c r="D269" s="88"/>
    </row>
    <row r="270">
      <c r="D270" s="88"/>
    </row>
    <row r="271">
      <c r="D271" s="88"/>
    </row>
    <row r="272">
      <c r="D272" s="88"/>
    </row>
    <row r="273">
      <c r="D273" s="88"/>
    </row>
    <row r="274">
      <c r="D274" s="88"/>
    </row>
    <row r="275">
      <c r="D275" s="88"/>
    </row>
    <row r="276">
      <c r="D276" s="88"/>
    </row>
    <row r="277">
      <c r="D277" s="88"/>
    </row>
    <row r="278">
      <c r="D278" s="88"/>
    </row>
    <row r="279">
      <c r="D279" s="88"/>
    </row>
    <row r="280">
      <c r="D280" s="88"/>
    </row>
    <row r="281">
      <c r="D281" s="88"/>
    </row>
    <row r="282">
      <c r="D282" s="88"/>
    </row>
    <row r="283">
      <c r="D283" s="88"/>
    </row>
    <row r="284">
      <c r="D284" s="88"/>
    </row>
    <row r="285">
      <c r="D285" s="88"/>
    </row>
    <row r="286">
      <c r="D286" s="88"/>
    </row>
    <row r="287">
      <c r="D287" s="88"/>
    </row>
    <row r="288">
      <c r="D288" s="88"/>
    </row>
    <row r="289">
      <c r="D289" s="88"/>
    </row>
    <row r="290">
      <c r="D290" s="88"/>
    </row>
    <row r="291">
      <c r="D291" s="88"/>
    </row>
    <row r="292">
      <c r="D292" s="88"/>
    </row>
    <row r="293">
      <c r="D293" s="88"/>
    </row>
    <row r="294">
      <c r="D294" s="88"/>
    </row>
    <row r="295">
      <c r="D295" s="88"/>
    </row>
    <row r="296">
      <c r="D296" s="88"/>
    </row>
    <row r="297">
      <c r="D297" s="88"/>
    </row>
    <row r="298">
      <c r="D298" s="88"/>
    </row>
    <row r="299">
      <c r="D299" s="88"/>
    </row>
    <row r="300">
      <c r="D300" s="88"/>
    </row>
    <row r="301">
      <c r="D301" s="88"/>
    </row>
    <row r="302">
      <c r="D302" s="88"/>
    </row>
    <row r="303">
      <c r="D303" s="88"/>
    </row>
    <row r="304">
      <c r="D304" s="88"/>
    </row>
    <row r="305">
      <c r="D305" s="88"/>
    </row>
    <row r="306">
      <c r="D306" s="88"/>
    </row>
    <row r="307">
      <c r="D307" s="88"/>
    </row>
    <row r="308">
      <c r="D308" s="88"/>
    </row>
    <row r="309">
      <c r="D309" s="88"/>
    </row>
    <row r="310">
      <c r="D310" s="88"/>
    </row>
    <row r="311">
      <c r="D311" s="88"/>
    </row>
    <row r="312">
      <c r="D312" s="88"/>
    </row>
    <row r="313">
      <c r="D313" s="88"/>
    </row>
    <row r="314">
      <c r="D314" s="88"/>
    </row>
    <row r="315">
      <c r="D315" s="88"/>
    </row>
    <row r="316">
      <c r="D316" s="88"/>
    </row>
    <row r="317">
      <c r="D317" s="88"/>
    </row>
    <row r="318">
      <c r="D318" s="88"/>
    </row>
    <row r="319">
      <c r="D319" s="88"/>
    </row>
    <row r="320">
      <c r="D320" s="88"/>
    </row>
    <row r="321">
      <c r="D321" s="88"/>
    </row>
    <row r="322">
      <c r="D322" s="88"/>
    </row>
    <row r="323">
      <c r="D323" s="88"/>
    </row>
    <row r="324">
      <c r="D324" s="88"/>
    </row>
    <row r="325">
      <c r="D325" s="88"/>
    </row>
    <row r="326">
      <c r="D326" s="88"/>
    </row>
    <row r="327">
      <c r="D327" s="88"/>
    </row>
    <row r="328">
      <c r="D328" s="88"/>
    </row>
    <row r="329">
      <c r="D329" s="88"/>
    </row>
    <row r="330">
      <c r="D330" s="88"/>
    </row>
    <row r="331">
      <c r="D331" s="88"/>
    </row>
    <row r="332">
      <c r="D332" s="88"/>
    </row>
    <row r="333">
      <c r="D333" s="88"/>
    </row>
    <row r="334">
      <c r="D334" s="88"/>
    </row>
    <row r="335">
      <c r="D335" s="88"/>
    </row>
    <row r="336">
      <c r="D336" s="88"/>
    </row>
    <row r="337">
      <c r="D337" s="88"/>
    </row>
    <row r="338">
      <c r="D338" s="88"/>
    </row>
    <row r="339">
      <c r="D339" s="88"/>
    </row>
    <row r="340">
      <c r="D340" s="88"/>
    </row>
    <row r="341">
      <c r="D341" s="88"/>
    </row>
    <row r="342">
      <c r="D342" s="88"/>
    </row>
    <row r="343">
      <c r="D343" s="88"/>
    </row>
    <row r="344">
      <c r="D344" s="88"/>
    </row>
    <row r="345">
      <c r="D345" s="88"/>
    </row>
    <row r="346">
      <c r="D346" s="88"/>
    </row>
    <row r="347">
      <c r="D347" s="88"/>
    </row>
    <row r="348">
      <c r="D348" s="88"/>
    </row>
    <row r="349">
      <c r="D349" s="88"/>
    </row>
    <row r="350">
      <c r="D350" s="88"/>
    </row>
    <row r="351">
      <c r="D351" s="88"/>
    </row>
    <row r="352">
      <c r="D352" s="88"/>
    </row>
    <row r="353">
      <c r="D353" s="88"/>
    </row>
    <row r="354">
      <c r="D354" s="88"/>
    </row>
    <row r="355">
      <c r="D355" s="88"/>
    </row>
    <row r="356">
      <c r="D356" s="88"/>
    </row>
    <row r="357">
      <c r="D357" s="88"/>
    </row>
    <row r="358">
      <c r="D358" s="88"/>
    </row>
    <row r="359">
      <c r="D359" s="88"/>
    </row>
    <row r="360">
      <c r="D360" s="88"/>
    </row>
    <row r="361">
      <c r="D361" s="88"/>
    </row>
    <row r="362">
      <c r="D362" s="88"/>
    </row>
    <row r="363">
      <c r="D363" s="88"/>
    </row>
    <row r="364">
      <c r="D364" s="88"/>
    </row>
    <row r="365">
      <c r="D365" s="88"/>
    </row>
    <row r="366">
      <c r="D366" s="88"/>
    </row>
    <row r="367">
      <c r="D367" s="88"/>
    </row>
    <row r="368">
      <c r="D368" s="88"/>
    </row>
    <row r="369">
      <c r="D369" s="88"/>
    </row>
    <row r="370">
      <c r="D370" s="88"/>
    </row>
    <row r="371">
      <c r="D371" s="88"/>
    </row>
    <row r="372">
      <c r="D372" s="88"/>
    </row>
    <row r="373">
      <c r="D373" s="88"/>
    </row>
    <row r="374">
      <c r="D374" s="88"/>
    </row>
    <row r="375">
      <c r="D375" s="88"/>
    </row>
    <row r="376">
      <c r="D376" s="88"/>
    </row>
    <row r="377">
      <c r="D377" s="88"/>
    </row>
    <row r="378">
      <c r="D378" s="88"/>
    </row>
    <row r="379">
      <c r="D379" s="88"/>
    </row>
    <row r="380">
      <c r="D380" s="88"/>
    </row>
    <row r="381">
      <c r="D381" s="88"/>
    </row>
    <row r="382">
      <c r="D382" s="88"/>
    </row>
    <row r="383">
      <c r="D383" s="88"/>
    </row>
    <row r="384">
      <c r="D384" s="88"/>
    </row>
    <row r="385">
      <c r="D385" s="88"/>
    </row>
    <row r="386">
      <c r="D386" s="88"/>
    </row>
    <row r="387">
      <c r="D387" s="88"/>
    </row>
    <row r="388">
      <c r="D388" s="88"/>
    </row>
    <row r="389">
      <c r="D389" s="88"/>
    </row>
    <row r="390">
      <c r="D390" s="88"/>
    </row>
    <row r="391">
      <c r="D391" s="88"/>
    </row>
    <row r="392">
      <c r="D392" s="88"/>
    </row>
    <row r="393">
      <c r="D393" s="88"/>
    </row>
    <row r="394">
      <c r="D394" s="88"/>
    </row>
    <row r="395">
      <c r="D395" s="88"/>
    </row>
    <row r="396">
      <c r="D396" s="88"/>
    </row>
    <row r="397">
      <c r="D397" s="88"/>
    </row>
    <row r="398">
      <c r="D398" s="88"/>
    </row>
    <row r="399">
      <c r="D399" s="88"/>
    </row>
    <row r="400">
      <c r="D400" s="88"/>
    </row>
    <row r="401">
      <c r="D401" s="88"/>
    </row>
    <row r="402">
      <c r="D402" s="88"/>
    </row>
    <row r="403">
      <c r="D403" s="88"/>
    </row>
    <row r="404">
      <c r="D404" s="88"/>
    </row>
    <row r="405">
      <c r="D405" s="88"/>
    </row>
    <row r="406">
      <c r="D406" s="88"/>
    </row>
    <row r="407">
      <c r="D407" s="88"/>
    </row>
    <row r="408">
      <c r="D408" s="88"/>
    </row>
    <row r="409">
      <c r="D409" s="88"/>
    </row>
    <row r="410">
      <c r="D410" s="88"/>
    </row>
    <row r="411">
      <c r="D411" s="88"/>
    </row>
    <row r="412">
      <c r="D412" s="88"/>
    </row>
    <row r="413">
      <c r="D413" s="88"/>
    </row>
    <row r="414">
      <c r="D414" s="88"/>
    </row>
    <row r="415">
      <c r="D415" s="88"/>
    </row>
    <row r="416">
      <c r="D416" s="88"/>
    </row>
    <row r="417">
      <c r="D417" s="88"/>
    </row>
    <row r="418">
      <c r="D418" s="88"/>
    </row>
    <row r="419">
      <c r="D419" s="88"/>
    </row>
    <row r="420">
      <c r="D420" s="88"/>
    </row>
    <row r="421">
      <c r="D421" s="88"/>
    </row>
    <row r="422">
      <c r="D422" s="88"/>
    </row>
    <row r="423">
      <c r="D423" s="88"/>
    </row>
    <row r="424">
      <c r="D424" s="88"/>
    </row>
    <row r="425">
      <c r="D425" s="88"/>
    </row>
    <row r="426">
      <c r="D426" s="88"/>
    </row>
    <row r="427">
      <c r="D427" s="88"/>
    </row>
    <row r="428">
      <c r="D428" s="88"/>
    </row>
    <row r="429">
      <c r="D429" s="88"/>
    </row>
    <row r="430">
      <c r="D430" s="88"/>
    </row>
    <row r="431">
      <c r="D431" s="88"/>
    </row>
    <row r="432">
      <c r="D432" s="88"/>
    </row>
    <row r="433">
      <c r="D433" s="88"/>
    </row>
    <row r="434">
      <c r="D434" s="88"/>
    </row>
    <row r="435">
      <c r="D435" s="88"/>
    </row>
    <row r="436">
      <c r="D436" s="88"/>
    </row>
    <row r="437">
      <c r="D437" s="88"/>
    </row>
    <row r="438">
      <c r="D438" s="88"/>
    </row>
    <row r="439">
      <c r="D439" s="88"/>
    </row>
    <row r="440">
      <c r="D440" s="88"/>
    </row>
    <row r="441">
      <c r="D441" s="88"/>
    </row>
    <row r="442">
      <c r="D442" s="88"/>
    </row>
    <row r="443">
      <c r="D443" s="88"/>
    </row>
    <row r="444">
      <c r="D444" s="88"/>
    </row>
    <row r="445">
      <c r="D445" s="88"/>
    </row>
    <row r="446">
      <c r="D446" s="88"/>
    </row>
    <row r="447">
      <c r="D447" s="88"/>
    </row>
    <row r="448">
      <c r="D448" s="88"/>
    </row>
    <row r="449">
      <c r="D449" s="88"/>
    </row>
    <row r="450">
      <c r="D450" s="88"/>
    </row>
    <row r="451">
      <c r="D451" s="88"/>
    </row>
    <row r="452">
      <c r="D452" s="88"/>
    </row>
    <row r="453">
      <c r="D453" s="88"/>
    </row>
    <row r="454">
      <c r="D454" s="88"/>
    </row>
    <row r="455">
      <c r="D455" s="88"/>
    </row>
    <row r="456">
      <c r="D456" s="88"/>
    </row>
    <row r="457">
      <c r="D457" s="88"/>
    </row>
    <row r="458">
      <c r="D458" s="88"/>
    </row>
    <row r="459">
      <c r="D459" s="88"/>
    </row>
    <row r="460">
      <c r="D460" s="88"/>
    </row>
    <row r="461">
      <c r="D461" s="88"/>
    </row>
    <row r="462">
      <c r="D462" s="88"/>
    </row>
    <row r="463">
      <c r="D463" s="88"/>
    </row>
    <row r="464">
      <c r="D464" s="88"/>
    </row>
    <row r="465">
      <c r="D465" s="88"/>
    </row>
    <row r="466">
      <c r="D466" s="88"/>
    </row>
    <row r="467">
      <c r="D467" s="88"/>
    </row>
    <row r="468">
      <c r="D468" s="88"/>
    </row>
    <row r="469">
      <c r="D469" s="88"/>
    </row>
    <row r="470">
      <c r="D470" s="88"/>
    </row>
    <row r="471">
      <c r="D471" s="88"/>
    </row>
    <row r="472">
      <c r="D472" s="88"/>
    </row>
    <row r="473">
      <c r="D473" s="88"/>
    </row>
    <row r="474">
      <c r="D474" s="88"/>
    </row>
    <row r="475">
      <c r="D475" s="88"/>
    </row>
    <row r="476">
      <c r="D476" s="88"/>
    </row>
    <row r="477">
      <c r="D477" s="88"/>
    </row>
    <row r="478">
      <c r="D478" s="88"/>
    </row>
    <row r="479">
      <c r="D479" s="88"/>
    </row>
    <row r="480">
      <c r="D480" s="88"/>
    </row>
    <row r="481">
      <c r="D481" s="88"/>
    </row>
    <row r="482">
      <c r="D482" s="88"/>
    </row>
    <row r="483">
      <c r="D483" s="88"/>
    </row>
    <row r="484">
      <c r="D484" s="88"/>
    </row>
    <row r="485">
      <c r="D485" s="88"/>
    </row>
    <row r="486">
      <c r="D486" s="88"/>
    </row>
    <row r="487">
      <c r="D487" s="88"/>
    </row>
    <row r="488">
      <c r="D488" s="88"/>
    </row>
    <row r="489">
      <c r="D489" s="88"/>
    </row>
    <row r="490">
      <c r="D490" s="88"/>
    </row>
    <row r="491">
      <c r="D491" s="88"/>
    </row>
    <row r="492">
      <c r="D492" s="88"/>
    </row>
    <row r="493">
      <c r="D493" s="88"/>
    </row>
    <row r="494">
      <c r="D494" s="88"/>
    </row>
    <row r="495">
      <c r="D495" s="88"/>
    </row>
    <row r="496">
      <c r="D496" s="88"/>
    </row>
    <row r="497">
      <c r="D497" s="88"/>
    </row>
    <row r="498">
      <c r="D498" s="88"/>
    </row>
    <row r="499">
      <c r="D499" s="88"/>
    </row>
    <row r="500">
      <c r="D500" s="88"/>
    </row>
    <row r="501">
      <c r="D501" s="88"/>
    </row>
    <row r="502">
      <c r="D502" s="88"/>
    </row>
    <row r="503">
      <c r="D503" s="88"/>
    </row>
    <row r="504">
      <c r="D504" s="88"/>
    </row>
    <row r="505">
      <c r="D505" s="88"/>
    </row>
    <row r="506">
      <c r="D506" s="88"/>
    </row>
    <row r="507">
      <c r="D507" s="88"/>
    </row>
    <row r="508">
      <c r="D508" s="88"/>
    </row>
    <row r="509">
      <c r="D509" s="88"/>
    </row>
    <row r="510">
      <c r="D510" s="88"/>
    </row>
    <row r="511">
      <c r="D511" s="88"/>
    </row>
    <row r="512">
      <c r="D512" s="88"/>
    </row>
    <row r="513">
      <c r="D513" s="88"/>
    </row>
    <row r="514">
      <c r="D514" s="88"/>
    </row>
    <row r="515">
      <c r="D515" s="88"/>
    </row>
    <row r="516">
      <c r="D516" s="88"/>
    </row>
    <row r="517">
      <c r="D517" s="88"/>
    </row>
    <row r="518">
      <c r="D518" s="88"/>
    </row>
    <row r="519">
      <c r="D519" s="88"/>
    </row>
    <row r="520">
      <c r="D520" s="88"/>
    </row>
    <row r="521">
      <c r="D521" s="88"/>
    </row>
    <row r="522">
      <c r="D522" s="88"/>
    </row>
    <row r="523">
      <c r="D523" s="88"/>
    </row>
    <row r="524">
      <c r="D524" s="88"/>
    </row>
    <row r="525">
      <c r="D525" s="88"/>
    </row>
    <row r="526">
      <c r="D526" s="88"/>
    </row>
    <row r="527">
      <c r="D527" s="88"/>
    </row>
    <row r="528">
      <c r="D528" s="88"/>
    </row>
    <row r="529">
      <c r="D529" s="88"/>
    </row>
    <row r="530">
      <c r="D530" s="88"/>
    </row>
    <row r="531">
      <c r="D531" s="88"/>
    </row>
    <row r="532">
      <c r="D532" s="88"/>
    </row>
    <row r="533">
      <c r="D533" s="88"/>
    </row>
    <row r="534">
      <c r="D534" s="88"/>
    </row>
    <row r="535">
      <c r="D535" s="88"/>
    </row>
    <row r="536">
      <c r="D536" s="88"/>
    </row>
    <row r="537">
      <c r="D537" s="88"/>
    </row>
    <row r="538">
      <c r="D538" s="88"/>
    </row>
    <row r="539">
      <c r="D539" s="88"/>
    </row>
    <row r="540">
      <c r="D540" s="88"/>
    </row>
    <row r="541">
      <c r="D541" s="88"/>
    </row>
    <row r="542">
      <c r="D542" s="88"/>
    </row>
    <row r="543">
      <c r="D543" s="88"/>
    </row>
    <row r="544">
      <c r="D544" s="88"/>
    </row>
    <row r="545">
      <c r="D545" s="88"/>
    </row>
    <row r="546">
      <c r="D546" s="88"/>
    </row>
    <row r="547">
      <c r="D547" s="88"/>
    </row>
    <row r="548">
      <c r="D548" s="88"/>
    </row>
    <row r="549">
      <c r="D549" s="88"/>
    </row>
    <row r="550">
      <c r="D550" s="88"/>
    </row>
    <row r="551">
      <c r="D551" s="88"/>
    </row>
    <row r="552">
      <c r="D552" s="88"/>
    </row>
    <row r="553">
      <c r="D553" s="88"/>
    </row>
    <row r="554">
      <c r="D554" s="88"/>
    </row>
    <row r="555">
      <c r="D555" s="88"/>
    </row>
    <row r="556">
      <c r="D556" s="88"/>
    </row>
    <row r="557">
      <c r="D557" s="88"/>
    </row>
    <row r="558">
      <c r="D558" s="88"/>
    </row>
    <row r="559">
      <c r="D559" s="88"/>
    </row>
    <row r="560">
      <c r="D560" s="88"/>
    </row>
    <row r="561">
      <c r="D561" s="88"/>
    </row>
    <row r="562">
      <c r="D562" s="88"/>
    </row>
    <row r="563">
      <c r="D563" s="88"/>
    </row>
    <row r="564">
      <c r="D564" s="88"/>
    </row>
    <row r="565">
      <c r="D565" s="88"/>
    </row>
    <row r="566">
      <c r="D566" s="88"/>
    </row>
    <row r="567">
      <c r="D567" s="88"/>
    </row>
    <row r="568">
      <c r="D568" s="88"/>
    </row>
    <row r="569">
      <c r="D569" s="88"/>
    </row>
    <row r="570">
      <c r="D570" s="88"/>
    </row>
    <row r="571">
      <c r="D571" s="88"/>
    </row>
    <row r="572">
      <c r="D572" s="88"/>
    </row>
    <row r="573">
      <c r="D573" s="88"/>
    </row>
    <row r="574">
      <c r="D574" s="88"/>
    </row>
    <row r="575">
      <c r="D575" s="88"/>
    </row>
    <row r="576">
      <c r="D576" s="88"/>
    </row>
    <row r="577">
      <c r="D577" s="88"/>
    </row>
    <row r="578">
      <c r="D578" s="88"/>
    </row>
    <row r="579">
      <c r="D579" s="88"/>
    </row>
    <row r="580">
      <c r="D580" s="88"/>
    </row>
    <row r="581">
      <c r="D581" s="88"/>
    </row>
    <row r="582">
      <c r="D582" s="88"/>
    </row>
    <row r="583">
      <c r="D583" s="88"/>
    </row>
    <row r="584">
      <c r="D584" s="88"/>
    </row>
    <row r="585">
      <c r="D585" s="88"/>
    </row>
    <row r="586">
      <c r="D586" s="88"/>
    </row>
    <row r="587">
      <c r="D587" s="88"/>
    </row>
    <row r="588">
      <c r="D588" s="88"/>
    </row>
    <row r="589">
      <c r="D589" s="88"/>
    </row>
    <row r="590">
      <c r="D590" s="88"/>
    </row>
    <row r="591">
      <c r="D591" s="88"/>
    </row>
    <row r="592">
      <c r="D592" s="88"/>
    </row>
    <row r="593">
      <c r="D593" s="88"/>
    </row>
    <row r="594">
      <c r="D594" s="88"/>
    </row>
    <row r="595">
      <c r="D595" s="88"/>
    </row>
    <row r="596">
      <c r="D596" s="88"/>
    </row>
    <row r="597">
      <c r="D597" s="88"/>
    </row>
    <row r="598">
      <c r="D598" s="88"/>
    </row>
    <row r="599">
      <c r="D599" s="88"/>
    </row>
    <row r="600">
      <c r="D600" s="88"/>
    </row>
    <row r="601">
      <c r="D601" s="88"/>
    </row>
    <row r="602">
      <c r="D602" s="88"/>
    </row>
    <row r="603">
      <c r="D603" s="88"/>
    </row>
    <row r="604">
      <c r="D604" s="88"/>
    </row>
    <row r="605">
      <c r="D605" s="88"/>
    </row>
    <row r="606">
      <c r="D606" s="88"/>
    </row>
    <row r="607">
      <c r="D607" s="88"/>
    </row>
    <row r="608">
      <c r="D608" s="88"/>
    </row>
    <row r="609">
      <c r="D609" s="88"/>
    </row>
    <row r="610">
      <c r="D610" s="88"/>
    </row>
    <row r="611">
      <c r="D611" s="88"/>
    </row>
    <row r="612">
      <c r="D612" s="88"/>
    </row>
    <row r="613">
      <c r="D613" s="88"/>
    </row>
    <row r="614">
      <c r="D614" s="88"/>
    </row>
    <row r="615">
      <c r="D615" s="88"/>
    </row>
    <row r="616">
      <c r="D616" s="88"/>
    </row>
    <row r="617">
      <c r="D617" s="88"/>
    </row>
    <row r="618">
      <c r="D618" s="88"/>
    </row>
    <row r="619">
      <c r="D619" s="88"/>
    </row>
    <row r="620">
      <c r="D620" s="88"/>
    </row>
    <row r="621">
      <c r="D621" s="88"/>
    </row>
    <row r="622">
      <c r="D622" s="88"/>
    </row>
    <row r="623">
      <c r="D623" s="88"/>
    </row>
    <row r="624">
      <c r="D624" s="88"/>
    </row>
    <row r="625">
      <c r="D625" s="88"/>
    </row>
    <row r="626">
      <c r="D626" s="88"/>
    </row>
    <row r="627">
      <c r="D627" s="88"/>
    </row>
    <row r="628">
      <c r="D628" s="88"/>
    </row>
    <row r="629">
      <c r="D629" s="88"/>
    </row>
    <row r="630">
      <c r="D630" s="88"/>
    </row>
    <row r="631">
      <c r="D631" s="88"/>
    </row>
    <row r="632">
      <c r="D632" s="88"/>
    </row>
    <row r="633">
      <c r="D633" s="88"/>
    </row>
    <row r="634">
      <c r="D634" s="88"/>
    </row>
    <row r="635">
      <c r="D635" s="88"/>
    </row>
    <row r="636">
      <c r="D636" s="88"/>
    </row>
    <row r="637">
      <c r="D637" s="88"/>
    </row>
    <row r="638">
      <c r="D638" s="88"/>
    </row>
    <row r="639">
      <c r="D639" s="88"/>
    </row>
    <row r="640">
      <c r="D640" s="88"/>
    </row>
    <row r="641">
      <c r="D641" s="88"/>
    </row>
    <row r="642">
      <c r="D642" s="88"/>
    </row>
    <row r="643">
      <c r="D643" s="88"/>
    </row>
    <row r="644">
      <c r="D644" s="88"/>
    </row>
    <row r="645">
      <c r="D645" s="88"/>
    </row>
    <row r="646">
      <c r="D646" s="88"/>
    </row>
    <row r="647">
      <c r="D647" s="88"/>
    </row>
    <row r="648">
      <c r="D648" s="88"/>
    </row>
    <row r="649">
      <c r="D649" s="88"/>
    </row>
    <row r="650">
      <c r="D650" s="88"/>
    </row>
    <row r="651">
      <c r="D651" s="88"/>
    </row>
    <row r="652">
      <c r="D652" s="88"/>
    </row>
    <row r="653">
      <c r="D653" s="88"/>
    </row>
    <row r="654">
      <c r="D654" s="88"/>
    </row>
    <row r="655">
      <c r="D655" s="88"/>
    </row>
    <row r="656">
      <c r="D656" s="88"/>
    </row>
    <row r="657">
      <c r="D657" s="88"/>
    </row>
    <row r="658">
      <c r="D658" s="88"/>
    </row>
    <row r="659">
      <c r="D659" s="88"/>
    </row>
    <row r="660">
      <c r="D660" s="88"/>
    </row>
    <row r="661">
      <c r="D661" s="88"/>
    </row>
    <row r="662">
      <c r="D662" s="88"/>
    </row>
    <row r="663">
      <c r="D663" s="88"/>
    </row>
    <row r="664">
      <c r="D664" s="88"/>
    </row>
    <row r="665">
      <c r="D665" s="88"/>
    </row>
    <row r="666">
      <c r="D666" s="88"/>
    </row>
    <row r="667">
      <c r="D667" s="88"/>
    </row>
    <row r="668">
      <c r="D668" s="88"/>
    </row>
    <row r="669">
      <c r="D669" s="88"/>
    </row>
    <row r="670">
      <c r="D670" s="88"/>
    </row>
    <row r="671">
      <c r="D671" s="88"/>
    </row>
    <row r="672">
      <c r="D672" s="88"/>
    </row>
    <row r="673">
      <c r="D673" s="88"/>
    </row>
    <row r="674">
      <c r="D674" s="88"/>
    </row>
    <row r="675">
      <c r="D675" s="88"/>
    </row>
    <row r="676">
      <c r="D676" s="88"/>
    </row>
    <row r="677">
      <c r="D677" s="88"/>
    </row>
    <row r="678">
      <c r="D678" s="88"/>
    </row>
    <row r="679">
      <c r="D679" s="88"/>
    </row>
    <row r="680">
      <c r="D680" s="88"/>
    </row>
    <row r="681">
      <c r="D681" s="88"/>
    </row>
    <row r="682">
      <c r="D682" s="88"/>
    </row>
    <row r="683">
      <c r="D683" s="88"/>
    </row>
    <row r="684">
      <c r="D684" s="88"/>
    </row>
    <row r="685">
      <c r="D685" s="88"/>
    </row>
    <row r="686">
      <c r="D686" s="88"/>
    </row>
    <row r="687">
      <c r="D687" s="88"/>
    </row>
    <row r="688">
      <c r="D688" s="88"/>
    </row>
    <row r="689">
      <c r="D689" s="88"/>
    </row>
    <row r="690">
      <c r="D690" s="88"/>
    </row>
    <row r="691">
      <c r="D691" s="88"/>
    </row>
    <row r="692">
      <c r="D692" s="88"/>
    </row>
    <row r="693">
      <c r="D693" s="88"/>
    </row>
    <row r="694">
      <c r="D694" s="88"/>
    </row>
    <row r="695">
      <c r="D695" s="88"/>
    </row>
    <row r="696">
      <c r="D696" s="88"/>
    </row>
    <row r="697">
      <c r="D697" s="88"/>
    </row>
    <row r="698">
      <c r="D698" s="88"/>
    </row>
    <row r="699">
      <c r="D699" s="88"/>
    </row>
    <row r="700">
      <c r="D700" s="88"/>
    </row>
    <row r="701">
      <c r="D701" s="88"/>
    </row>
    <row r="702">
      <c r="D702" s="88"/>
    </row>
    <row r="703">
      <c r="D703" s="88"/>
    </row>
    <row r="704">
      <c r="D704" s="88"/>
    </row>
    <row r="705">
      <c r="D705" s="88"/>
    </row>
    <row r="706">
      <c r="D706" s="88"/>
    </row>
    <row r="707">
      <c r="D707" s="88"/>
    </row>
    <row r="708">
      <c r="D708" s="88"/>
    </row>
    <row r="709">
      <c r="D709" s="88"/>
    </row>
    <row r="710">
      <c r="D710" s="88"/>
    </row>
    <row r="711">
      <c r="D711" s="88"/>
    </row>
    <row r="712">
      <c r="D712" s="88"/>
    </row>
    <row r="713">
      <c r="D713" s="88"/>
    </row>
    <row r="714">
      <c r="D714" s="88"/>
    </row>
    <row r="715">
      <c r="D715" s="88"/>
    </row>
    <row r="716">
      <c r="D716" s="88"/>
    </row>
    <row r="717">
      <c r="D717" s="88"/>
    </row>
    <row r="718">
      <c r="D718" s="88"/>
    </row>
    <row r="719">
      <c r="D719" s="88"/>
    </row>
    <row r="720">
      <c r="D720" s="88"/>
    </row>
    <row r="721">
      <c r="D721" s="88"/>
    </row>
    <row r="722">
      <c r="D722" s="88"/>
    </row>
    <row r="723">
      <c r="D723" s="88"/>
    </row>
    <row r="724">
      <c r="D724" s="88"/>
    </row>
    <row r="725">
      <c r="D725" s="88"/>
    </row>
    <row r="726">
      <c r="D726" s="88"/>
    </row>
    <row r="727">
      <c r="D727" s="88"/>
    </row>
    <row r="728">
      <c r="D728" s="88"/>
    </row>
    <row r="729">
      <c r="D729" s="88"/>
    </row>
    <row r="730">
      <c r="D730" s="88"/>
    </row>
    <row r="731">
      <c r="D731" s="88"/>
    </row>
    <row r="732">
      <c r="D732" s="88"/>
    </row>
    <row r="733">
      <c r="D733" s="88"/>
    </row>
    <row r="734">
      <c r="D734" s="88"/>
    </row>
    <row r="735">
      <c r="D735" s="88"/>
    </row>
    <row r="736">
      <c r="D736" s="88"/>
    </row>
    <row r="737">
      <c r="D737" s="88"/>
    </row>
    <row r="738">
      <c r="D738" s="88"/>
    </row>
    <row r="739">
      <c r="D739" s="88"/>
    </row>
    <row r="740">
      <c r="D740" s="88"/>
    </row>
    <row r="741">
      <c r="D741" s="88"/>
    </row>
    <row r="742">
      <c r="D742" s="88"/>
    </row>
    <row r="743">
      <c r="D743" s="88"/>
    </row>
    <row r="744">
      <c r="D744" s="88"/>
    </row>
    <row r="745">
      <c r="D745" s="88"/>
    </row>
    <row r="746">
      <c r="D746" s="88"/>
    </row>
    <row r="747">
      <c r="D747" s="88"/>
    </row>
    <row r="748">
      <c r="D748" s="88"/>
    </row>
    <row r="749">
      <c r="D749" s="88"/>
    </row>
    <row r="750">
      <c r="D750" s="88"/>
    </row>
    <row r="751">
      <c r="D751" s="88"/>
    </row>
    <row r="752">
      <c r="D752" s="88"/>
    </row>
    <row r="753">
      <c r="D753" s="88"/>
    </row>
    <row r="754">
      <c r="D754" s="88"/>
    </row>
    <row r="755">
      <c r="D755" s="88"/>
    </row>
    <row r="756">
      <c r="D756" s="88"/>
    </row>
    <row r="757">
      <c r="D757" s="88"/>
    </row>
    <row r="758">
      <c r="D758" s="88"/>
    </row>
    <row r="759">
      <c r="D759" s="88"/>
    </row>
    <row r="760">
      <c r="D760" s="88"/>
    </row>
    <row r="761">
      <c r="D761" s="88"/>
    </row>
    <row r="762">
      <c r="D762" s="88"/>
    </row>
    <row r="763">
      <c r="D763" s="88"/>
    </row>
    <row r="764">
      <c r="D764" s="88"/>
    </row>
    <row r="765">
      <c r="D765" s="88"/>
    </row>
    <row r="766">
      <c r="D766" s="88"/>
    </row>
    <row r="767">
      <c r="D767" s="88"/>
    </row>
    <row r="768">
      <c r="D768" s="88"/>
    </row>
    <row r="769">
      <c r="D769" s="88"/>
    </row>
    <row r="770">
      <c r="D770" s="88"/>
    </row>
    <row r="771">
      <c r="D771" s="88"/>
    </row>
    <row r="772">
      <c r="D772" s="88"/>
    </row>
    <row r="773">
      <c r="D773" s="88"/>
    </row>
    <row r="774">
      <c r="D774" s="88"/>
    </row>
    <row r="775">
      <c r="D775" s="88"/>
    </row>
    <row r="776">
      <c r="D776" s="88"/>
    </row>
    <row r="777">
      <c r="D777" s="88"/>
    </row>
    <row r="778">
      <c r="D778" s="88"/>
    </row>
    <row r="779">
      <c r="D779" s="88"/>
    </row>
    <row r="780">
      <c r="D780" s="88"/>
    </row>
    <row r="781">
      <c r="D781" s="88"/>
    </row>
    <row r="782">
      <c r="D782" s="88"/>
    </row>
    <row r="783">
      <c r="D783" s="88"/>
    </row>
    <row r="784">
      <c r="D784" s="88"/>
    </row>
    <row r="785">
      <c r="D785" s="88"/>
    </row>
    <row r="786">
      <c r="D786" s="88"/>
    </row>
    <row r="787">
      <c r="D787" s="88"/>
    </row>
    <row r="788">
      <c r="D788" s="88"/>
    </row>
    <row r="789">
      <c r="D789" s="88"/>
    </row>
    <row r="790">
      <c r="D790" s="88"/>
    </row>
    <row r="791">
      <c r="D791" s="88"/>
    </row>
    <row r="792">
      <c r="D792" s="88"/>
    </row>
    <row r="793">
      <c r="D793" s="88"/>
    </row>
    <row r="794">
      <c r="D794" s="88"/>
    </row>
    <row r="795">
      <c r="D795" s="88"/>
    </row>
    <row r="796">
      <c r="D796" s="88"/>
    </row>
    <row r="797">
      <c r="D797" s="88"/>
    </row>
    <row r="798">
      <c r="D798" s="88"/>
    </row>
    <row r="799">
      <c r="D799" s="88"/>
    </row>
    <row r="800">
      <c r="D800" s="88"/>
    </row>
    <row r="801">
      <c r="D801" s="88"/>
    </row>
    <row r="802">
      <c r="D802" s="88"/>
    </row>
    <row r="803">
      <c r="D803" s="88"/>
    </row>
    <row r="804">
      <c r="D804" s="88"/>
    </row>
    <row r="805">
      <c r="D805" s="88"/>
    </row>
    <row r="806">
      <c r="D806" s="88"/>
    </row>
    <row r="807">
      <c r="D807" s="88"/>
    </row>
    <row r="808">
      <c r="D808" s="88"/>
    </row>
    <row r="809">
      <c r="D809" s="88"/>
    </row>
    <row r="810">
      <c r="D810" s="88"/>
    </row>
    <row r="811">
      <c r="D811" s="88"/>
    </row>
    <row r="812">
      <c r="D812" s="88"/>
    </row>
    <row r="813">
      <c r="D813" s="88"/>
    </row>
    <row r="814">
      <c r="D814" s="88"/>
    </row>
    <row r="815">
      <c r="D815" s="88"/>
    </row>
    <row r="816">
      <c r="D816" s="88"/>
    </row>
    <row r="817">
      <c r="D817" s="88"/>
    </row>
    <row r="818">
      <c r="D818" s="88"/>
    </row>
    <row r="819">
      <c r="D819" s="88"/>
    </row>
    <row r="820">
      <c r="D820" s="88"/>
    </row>
    <row r="821">
      <c r="D821" s="88"/>
    </row>
    <row r="822">
      <c r="D822" s="88"/>
    </row>
    <row r="823">
      <c r="D823" s="88"/>
    </row>
    <row r="824">
      <c r="D824" s="88"/>
    </row>
    <row r="825">
      <c r="D825" s="88"/>
    </row>
    <row r="826">
      <c r="D826" s="88"/>
    </row>
    <row r="827">
      <c r="D827" s="88"/>
    </row>
    <row r="828">
      <c r="D828" s="88"/>
    </row>
    <row r="829">
      <c r="D829" s="88"/>
    </row>
    <row r="830">
      <c r="D830" s="88"/>
    </row>
    <row r="831">
      <c r="D831" s="88"/>
    </row>
    <row r="832">
      <c r="D832" s="88"/>
    </row>
    <row r="833">
      <c r="D833" s="88"/>
    </row>
    <row r="834">
      <c r="D834" s="88"/>
    </row>
    <row r="835">
      <c r="D835" s="88"/>
    </row>
    <row r="836">
      <c r="D836" s="88"/>
    </row>
    <row r="837">
      <c r="D837" s="88"/>
    </row>
    <row r="838">
      <c r="D838" s="88"/>
    </row>
    <row r="839">
      <c r="D839" s="88"/>
    </row>
    <row r="840">
      <c r="D840" s="88"/>
    </row>
    <row r="841">
      <c r="D841" s="88"/>
    </row>
    <row r="842">
      <c r="D842" s="88"/>
    </row>
    <row r="843">
      <c r="D843" s="88"/>
    </row>
    <row r="844">
      <c r="D844" s="88"/>
    </row>
    <row r="845">
      <c r="D845" s="88"/>
    </row>
    <row r="846">
      <c r="D846" s="88"/>
    </row>
    <row r="847">
      <c r="D847" s="88"/>
    </row>
    <row r="848">
      <c r="D848" s="88"/>
    </row>
    <row r="849">
      <c r="D849" s="88"/>
    </row>
    <row r="850">
      <c r="D850" s="88"/>
    </row>
    <row r="851">
      <c r="D851" s="88"/>
    </row>
    <row r="852">
      <c r="D852" s="88"/>
    </row>
    <row r="853">
      <c r="D853" s="88"/>
    </row>
    <row r="854">
      <c r="D854" s="88"/>
    </row>
    <row r="855">
      <c r="D855" s="88"/>
    </row>
    <row r="856">
      <c r="D856" s="88"/>
    </row>
    <row r="857">
      <c r="D857" s="88"/>
    </row>
    <row r="858">
      <c r="D858" s="88"/>
    </row>
    <row r="859">
      <c r="D859" s="88"/>
    </row>
    <row r="860">
      <c r="D860" s="88"/>
    </row>
    <row r="861">
      <c r="D861" s="88"/>
    </row>
    <row r="862">
      <c r="D862" s="88"/>
    </row>
    <row r="863">
      <c r="D863" s="88"/>
    </row>
    <row r="864">
      <c r="D864" s="88"/>
    </row>
    <row r="865">
      <c r="D865" s="88"/>
    </row>
    <row r="866">
      <c r="D866" s="88"/>
    </row>
    <row r="867">
      <c r="D867" s="88"/>
    </row>
    <row r="868">
      <c r="D868" s="88"/>
    </row>
    <row r="869">
      <c r="D869" s="88"/>
    </row>
    <row r="870">
      <c r="D870" s="88"/>
    </row>
    <row r="871">
      <c r="D871" s="88"/>
    </row>
    <row r="872">
      <c r="D872" s="88"/>
    </row>
    <row r="873">
      <c r="D873" s="88"/>
    </row>
    <row r="874">
      <c r="D874" s="88"/>
    </row>
    <row r="875">
      <c r="D875" s="88"/>
    </row>
    <row r="876">
      <c r="D876" s="88"/>
    </row>
    <row r="877">
      <c r="D877" s="88"/>
    </row>
    <row r="878">
      <c r="D878" s="88"/>
    </row>
    <row r="879">
      <c r="D879" s="88"/>
    </row>
    <row r="880">
      <c r="D880" s="88"/>
    </row>
    <row r="881">
      <c r="D881" s="88"/>
    </row>
    <row r="882">
      <c r="D882" s="88"/>
    </row>
    <row r="883">
      <c r="D883" s="88"/>
    </row>
    <row r="884">
      <c r="D884" s="88"/>
    </row>
    <row r="885">
      <c r="D885" s="88"/>
    </row>
    <row r="886">
      <c r="D886" s="88"/>
    </row>
    <row r="887">
      <c r="D887" s="88"/>
    </row>
    <row r="888">
      <c r="D888" s="88"/>
    </row>
    <row r="889">
      <c r="D889" s="88"/>
    </row>
    <row r="890">
      <c r="D890" s="88"/>
    </row>
    <row r="891">
      <c r="D891" s="88"/>
    </row>
    <row r="892">
      <c r="D892" s="88"/>
    </row>
    <row r="893">
      <c r="D893" s="88"/>
    </row>
    <row r="894">
      <c r="D894" s="88"/>
    </row>
    <row r="895">
      <c r="D895" s="88"/>
    </row>
    <row r="896">
      <c r="D896" s="88"/>
    </row>
    <row r="897">
      <c r="D897" s="88"/>
    </row>
    <row r="898">
      <c r="D898" s="88"/>
    </row>
    <row r="899">
      <c r="D899" s="88"/>
    </row>
    <row r="900">
      <c r="D900" s="88"/>
    </row>
    <row r="901">
      <c r="D901" s="88"/>
    </row>
    <row r="902">
      <c r="D902" s="88"/>
    </row>
    <row r="903">
      <c r="D903" s="88"/>
    </row>
    <row r="904">
      <c r="D904" s="88"/>
    </row>
    <row r="905">
      <c r="D905" s="88"/>
    </row>
    <row r="906">
      <c r="D906" s="88"/>
    </row>
    <row r="907">
      <c r="D907" s="88"/>
    </row>
    <row r="908">
      <c r="D908" s="88"/>
    </row>
    <row r="909">
      <c r="D909" s="88"/>
    </row>
    <row r="910">
      <c r="D910" s="88"/>
    </row>
    <row r="911">
      <c r="D911" s="88"/>
    </row>
    <row r="912">
      <c r="D912" s="88"/>
    </row>
    <row r="913">
      <c r="D913" s="88"/>
    </row>
    <row r="914">
      <c r="D914" s="88"/>
    </row>
    <row r="915">
      <c r="D915" s="88"/>
    </row>
    <row r="916">
      <c r="D916" s="88"/>
    </row>
    <row r="917">
      <c r="D917" s="88"/>
    </row>
    <row r="918">
      <c r="D918" s="88"/>
    </row>
    <row r="919">
      <c r="D919" s="88"/>
    </row>
    <row r="920">
      <c r="D920" s="88"/>
    </row>
    <row r="921">
      <c r="D921" s="88"/>
    </row>
    <row r="922">
      <c r="D922" s="88"/>
    </row>
    <row r="923">
      <c r="D923" s="88"/>
    </row>
    <row r="924">
      <c r="D924" s="88"/>
    </row>
    <row r="925">
      <c r="D925" s="88"/>
    </row>
    <row r="926">
      <c r="D926" s="88"/>
    </row>
    <row r="927">
      <c r="D927" s="88"/>
    </row>
    <row r="928">
      <c r="D928" s="88"/>
    </row>
    <row r="929">
      <c r="D929" s="88"/>
    </row>
    <row r="930">
      <c r="D930" s="88"/>
    </row>
    <row r="931">
      <c r="D931" s="88"/>
    </row>
    <row r="932">
      <c r="D932" s="88"/>
    </row>
    <row r="933">
      <c r="D933" s="88"/>
    </row>
    <row r="934">
      <c r="D934" s="88"/>
    </row>
    <row r="935">
      <c r="D935" s="88"/>
    </row>
    <row r="936">
      <c r="D936" s="88"/>
    </row>
    <row r="937">
      <c r="D937" s="88"/>
    </row>
    <row r="938">
      <c r="D938" s="88"/>
    </row>
    <row r="939">
      <c r="D939" s="88"/>
    </row>
    <row r="940">
      <c r="D940" s="88"/>
    </row>
    <row r="941">
      <c r="D941" s="88"/>
    </row>
    <row r="942">
      <c r="D942" s="88"/>
    </row>
    <row r="943">
      <c r="D943" s="88"/>
    </row>
    <row r="944">
      <c r="D944" s="88"/>
    </row>
    <row r="945">
      <c r="D945" s="88"/>
    </row>
    <row r="946">
      <c r="D946" s="88"/>
    </row>
    <row r="947">
      <c r="D947" s="88"/>
    </row>
    <row r="948">
      <c r="D948" s="88"/>
    </row>
    <row r="949">
      <c r="D949" s="88"/>
    </row>
    <row r="950">
      <c r="D950" s="88"/>
    </row>
    <row r="951">
      <c r="D951" s="88"/>
    </row>
    <row r="952">
      <c r="D952" s="88"/>
    </row>
    <row r="953">
      <c r="D953" s="88"/>
    </row>
    <row r="954">
      <c r="D954" s="88"/>
    </row>
    <row r="955">
      <c r="D955" s="88"/>
    </row>
    <row r="956">
      <c r="D956" s="88"/>
    </row>
    <row r="957">
      <c r="D957" s="88"/>
    </row>
    <row r="958">
      <c r="D958" s="88"/>
    </row>
    <row r="959">
      <c r="D959" s="88"/>
    </row>
    <row r="960">
      <c r="D960" s="88"/>
    </row>
    <row r="961">
      <c r="D961" s="88"/>
    </row>
    <row r="962">
      <c r="D962" s="88"/>
    </row>
    <row r="963">
      <c r="D963" s="88"/>
    </row>
    <row r="964">
      <c r="D964" s="88"/>
    </row>
    <row r="965">
      <c r="D965" s="88"/>
    </row>
    <row r="966">
      <c r="D966" s="88"/>
    </row>
    <row r="967">
      <c r="D967" s="88"/>
    </row>
    <row r="968">
      <c r="D968" s="88"/>
    </row>
    <row r="969">
      <c r="D969" s="88"/>
    </row>
    <row r="970">
      <c r="D970" s="88"/>
    </row>
    <row r="971">
      <c r="D971" s="88"/>
    </row>
    <row r="972">
      <c r="D972" s="88"/>
    </row>
    <row r="973">
      <c r="D973" s="88"/>
    </row>
    <row r="974">
      <c r="D974" s="88"/>
    </row>
    <row r="975">
      <c r="D975" s="88"/>
    </row>
    <row r="976">
      <c r="D976" s="88"/>
    </row>
    <row r="977">
      <c r="D977" s="88"/>
    </row>
    <row r="978">
      <c r="D978" s="88"/>
    </row>
    <row r="979">
      <c r="D979" s="88"/>
    </row>
    <row r="980">
      <c r="D980" s="88"/>
    </row>
    <row r="981">
      <c r="D981" s="88"/>
    </row>
    <row r="982">
      <c r="D982" s="88"/>
    </row>
    <row r="983">
      <c r="D983" s="88"/>
    </row>
    <row r="984">
      <c r="D984" s="88"/>
    </row>
    <row r="985">
      <c r="D985" s="88"/>
    </row>
    <row r="986">
      <c r="D986" s="88"/>
    </row>
    <row r="987">
      <c r="D987" s="88"/>
    </row>
    <row r="988">
      <c r="D988" s="88"/>
    </row>
    <row r="989">
      <c r="D989" s="88"/>
    </row>
    <row r="990">
      <c r="D990" s="88"/>
    </row>
    <row r="991">
      <c r="D991" s="88"/>
    </row>
    <row r="992">
      <c r="D992" s="88"/>
    </row>
    <row r="993">
      <c r="D993" s="88"/>
    </row>
    <row r="994">
      <c r="D994" s="88"/>
    </row>
    <row r="995">
      <c r="D995" s="88"/>
    </row>
    <row r="996">
      <c r="D996" s="88"/>
    </row>
    <row r="997">
      <c r="D997" s="88"/>
    </row>
    <row r="998">
      <c r="D998" s="88"/>
    </row>
    <row r="999">
      <c r="D999" s="88"/>
    </row>
    <row r="1000"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7.14"/>
    <col customWidth="1" min="3" max="3" width="29.0"/>
    <col customWidth="1" min="4" max="4" width="18.43"/>
    <col customWidth="1" min="5" max="5" width="25.86"/>
  </cols>
  <sheetData>
    <row r="1">
      <c r="A1" s="14" t="s">
        <v>126</v>
      </c>
      <c r="B1" s="14" t="s">
        <v>70</v>
      </c>
      <c r="E1" s="14" t="s">
        <v>201</v>
      </c>
      <c r="F1" s="30">
        <v>420.0</v>
      </c>
    </row>
    <row r="2">
      <c r="A2" s="14" t="s">
        <v>129</v>
      </c>
      <c r="B2" s="86">
        <v>43469.0</v>
      </c>
      <c r="C2" s="87" t="s">
        <v>130</v>
      </c>
      <c r="D2" s="5">
        <v>1196.64</v>
      </c>
      <c r="E2" s="14" t="s">
        <v>201</v>
      </c>
      <c r="F2" s="30">
        <v>167.99</v>
      </c>
    </row>
    <row r="3">
      <c r="A3" s="14" t="s">
        <v>131</v>
      </c>
      <c r="B3" s="86">
        <v>43490.0</v>
      </c>
      <c r="C3" s="87" t="s">
        <v>132</v>
      </c>
      <c r="D3" s="5">
        <v>0.0</v>
      </c>
      <c r="E3" s="14" t="s">
        <v>201</v>
      </c>
      <c r="F3" s="30">
        <v>108.0</v>
      </c>
    </row>
    <row r="4">
      <c r="A4" s="14" t="s">
        <v>135</v>
      </c>
      <c r="B4" s="14" t="s">
        <v>286</v>
      </c>
      <c r="C4" s="87" t="s">
        <v>137</v>
      </c>
      <c r="D4" s="5">
        <v>0.0</v>
      </c>
      <c r="F4" s="30"/>
    </row>
    <row r="5">
      <c r="C5" s="7" t="s">
        <v>139</v>
      </c>
      <c r="D5" s="5">
        <v>0.0</v>
      </c>
      <c r="F5" s="30"/>
    </row>
    <row r="6">
      <c r="A6" s="14" t="s">
        <v>140</v>
      </c>
      <c r="E6" s="7" t="s">
        <v>220</v>
      </c>
      <c r="F6" s="88">
        <f>sum(F1:F5)</f>
        <v>695.99</v>
      </c>
    </row>
    <row r="7">
      <c r="A7" s="14" t="s">
        <v>2</v>
      </c>
      <c r="B7" s="91">
        <v>452.0</v>
      </c>
      <c r="C7" s="7" t="s">
        <v>142</v>
      </c>
      <c r="D7" s="5">
        <v>2069.96</v>
      </c>
      <c r="F7" s="9"/>
    </row>
    <row r="8">
      <c r="B8" s="91"/>
      <c r="C8" s="7" t="s">
        <v>144</v>
      </c>
      <c r="D8" s="5">
        <v>0.0</v>
      </c>
      <c r="E8" s="14" t="s">
        <v>263</v>
      </c>
      <c r="F8" s="92">
        <v>48.65</v>
      </c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E11" s="9"/>
    </row>
    <row r="12">
      <c r="C12" s="7" t="s">
        <v>153</v>
      </c>
      <c r="D12" s="88">
        <f t="shared" ref="D12:D15" si="1">sum(D7-D2)</f>
        <v>873.32</v>
      </c>
      <c r="E12" s="85"/>
    </row>
    <row r="13">
      <c r="A13" s="14" t="s">
        <v>156</v>
      </c>
      <c r="B13" s="93">
        <f>sum(B7:B10)</f>
        <v>452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sum(F6,F8)</f>
        <v>744.64</v>
      </c>
      <c r="C14" s="7" t="s">
        <v>160</v>
      </c>
      <c r="D14" s="5">
        <f t="shared" si="1"/>
        <v>0</v>
      </c>
      <c r="E14" s="85"/>
    </row>
    <row r="15">
      <c r="A15" s="7" t="s">
        <v>161</v>
      </c>
      <c r="B15" s="90">
        <f>sum(B13:B14)</f>
        <v>1196.64</v>
      </c>
      <c r="C15" s="7" t="s">
        <v>162</v>
      </c>
      <c r="D15" s="5">
        <f t="shared" si="1"/>
        <v>0</v>
      </c>
      <c r="E15" s="85"/>
    </row>
    <row r="16">
      <c r="A16" s="14" t="s">
        <v>164</v>
      </c>
      <c r="B16" s="95">
        <v>2069.96</v>
      </c>
      <c r="E16" s="85"/>
    </row>
    <row r="17">
      <c r="A17" s="14" t="s">
        <v>166</v>
      </c>
      <c r="B17" s="95">
        <v>71.01</v>
      </c>
      <c r="D17" s="7"/>
      <c r="E17" s="88"/>
    </row>
    <row r="18">
      <c r="A18" s="14" t="s">
        <v>168</v>
      </c>
      <c r="B18" s="99">
        <f>sum(B16+B17)</f>
        <v>2140.97</v>
      </c>
      <c r="E18" s="9"/>
    </row>
    <row r="19">
      <c r="A19" s="14" t="s">
        <v>169</v>
      </c>
      <c r="B19" s="90">
        <f>sum(B16-B15)</f>
        <v>873.32</v>
      </c>
    </row>
    <row r="20">
      <c r="A20" s="14" t="s">
        <v>287</v>
      </c>
      <c r="B20" s="103">
        <f>sum(B15*1.72)</f>
        <v>2058.2208</v>
      </c>
    </row>
    <row r="21">
      <c r="A21" s="14" t="s">
        <v>173</v>
      </c>
      <c r="B21" s="30">
        <v>0.0</v>
      </c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28.29"/>
    <col customWidth="1" min="5" max="5" width="24.57"/>
  </cols>
  <sheetData>
    <row r="1">
      <c r="A1" s="37" t="s">
        <v>126</v>
      </c>
      <c r="B1" s="38" t="s">
        <v>72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43474.0</v>
      </c>
      <c r="C2" s="36" t="s">
        <v>130</v>
      </c>
      <c r="D2" s="42">
        <v>4256.24</v>
      </c>
      <c r="E2" s="4"/>
      <c r="F2" s="10"/>
      <c r="G2" s="4"/>
      <c r="H2" s="4"/>
    </row>
    <row r="3">
      <c r="A3" s="45" t="s">
        <v>131</v>
      </c>
      <c r="B3" s="41">
        <v>43494.0</v>
      </c>
      <c r="C3" s="36" t="s">
        <v>132</v>
      </c>
      <c r="D3" s="46">
        <v>0.0</v>
      </c>
      <c r="E3" s="4" t="s">
        <v>201</v>
      </c>
      <c r="F3" s="65">
        <v>2676.24</v>
      </c>
      <c r="G3" s="45" t="s">
        <v>216</v>
      </c>
      <c r="H3" s="4"/>
    </row>
    <row r="4">
      <c r="A4" s="4" t="s">
        <v>135</v>
      </c>
      <c r="B4" s="26" t="s">
        <v>288</v>
      </c>
      <c r="C4" s="36" t="s">
        <v>137</v>
      </c>
      <c r="D4" s="46">
        <v>0.0</v>
      </c>
      <c r="E4" s="26" t="s">
        <v>261</v>
      </c>
      <c r="F4" s="32">
        <v>260.5</v>
      </c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30</v>
      </c>
      <c r="B7" s="33">
        <v>975.0</v>
      </c>
      <c r="C7" s="36" t="s">
        <v>142</v>
      </c>
      <c r="D7" s="42">
        <v>6370.74</v>
      </c>
      <c r="E7" s="4"/>
      <c r="F7" s="10"/>
      <c r="G7" s="4"/>
      <c r="H7" s="4"/>
    </row>
    <row r="8">
      <c r="A8" s="26" t="s">
        <v>289</v>
      </c>
      <c r="B8" s="32">
        <v>344.5</v>
      </c>
      <c r="C8" s="36" t="s">
        <v>144</v>
      </c>
      <c r="D8" s="46">
        <v>0.0</v>
      </c>
      <c r="E8" s="36" t="s">
        <v>220</v>
      </c>
      <c r="F8" s="46">
        <f>sum(F3:F7)</f>
        <v>2936.74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2114.5</v>
      </c>
      <c r="E12" s="127"/>
      <c r="F12" s="128"/>
      <c r="G12" s="129"/>
      <c r="H12" s="130"/>
    </row>
    <row r="13">
      <c r="A13" s="4" t="s">
        <v>156</v>
      </c>
      <c r="B13" s="62">
        <f>sum(B7:B10)</f>
        <v>1319.5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2936.74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4256.24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6370.74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257.6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6628.34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2114.5</v>
      </c>
      <c r="C19" s="26"/>
      <c r="D19" s="10"/>
      <c r="E19" s="136"/>
      <c r="F19" s="137"/>
      <c r="G19" s="138"/>
      <c r="H19" s="139"/>
    </row>
    <row r="20">
      <c r="A20" s="26" t="s">
        <v>255</v>
      </c>
      <c r="B20" s="63">
        <f>sum(B15*1.5)</f>
        <v>6384.36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0.57"/>
    <col customWidth="1" min="3" max="3" width="26.43"/>
    <col customWidth="1" min="5" max="5" width="22.0"/>
  </cols>
  <sheetData>
    <row r="1">
      <c r="A1" s="37" t="s">
        <v>126</v>
      </c>
      <c r="B1" s="38" t="s">
        <v>73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43476.0</v>
      </c>
      <c r="C2" s="36" t="s">
        <v>130</v>
      </c>
      <c r="D2" s="42">
        <v>3260.74</v>
      </c>
      <c r="E2" s="4"/>
      <c r="F2" s="10"/>
      <c r="G2" s="4"/>
      <c r="H2" s="4"/>
    </row>
    <row r="3">
      <c r="A3" s="45" t="s">
        <v>131</v>
      </c>
      <c r="B3" s="41">
        <v>43494.0</v>
      </c>
      <c r="C3" s="36" t="s">
        <v>132</v>
      </c>
      <c r="D3" s="46">
        <v>0.0</v>
      </c>
      <c r="E3" s="4" t="s">
        <v>201</v>
      </c>
      <c r="F3" s="65">
        <v>1200.32</v>
      </c>
      <c r="G3" s="45" t="s">
        <v>216</v>
      </c>
      <c r="H3" s="4"/>
    </row>
    <row r="4">
      <c r="A4" s="4" t="s">
        <v>135</v>
      </c>
      <c r="B4" s="26" t="s">
        <v>288</v>
      </c>
      <c r="C4" s="36" t="s">
        <v>137</v>
      </c>
      <c r="D4" s="46">
        <v>0.0</v>
      </c>
      <c r="E4" s="26"/>
      <c r="F4" s="32"/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2</v>
      </c>
      <c r="B7" s="33">
        <v>324.0</v>
      </c>
      <c r="C7" s="36" t="s">
        <v>142</v>
      </c>
      <c r="D7" s="42">
        <v>6370.74</v>
      </c>
      <c r="E7" s="4"/>
      <c r="F7" s="10"/>
      <c r="G7" s="4"/>
      <c r="H7" s="4"/>
    </row>
    <row r="8">
      <c r="A8" s="26"/>
      <c r="B8" s="32"/>
      <c r="C8" s="36" t="s">
        <v>144</v>
      </c>
      <c r="D8" s="46">
        <v>0.0</v>
      </c>
      <c r="E8" s="36" t="s">
        <v>220</v>
      </c>
      <c r="F8" s="46">
        <f>sum(F3:F7)</f>
        <v>1200.32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  <c r="I9" s="150"/>
      <c r="J9" s="71"/>
      <c r="K9" s="61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  <c r="I10" s="151"/>
      <c r="J10" s="71"/>
      <c r="K10" s="61"/>
    </row>
    <row r="11">
      <c r="A11" s="4"/>
      <c r="B11" s="10"/>
      <c r="C11" s="4"/>
      <c r="D11" s="10"/>
      <c r="E11" s="127"/>
      <c r="F11" s="128"/>
      <c r="G11" s="129"/>
      <c r="H11" s="130"/>
      <c r="I11" s="151"/>
      <c r="J11" s="71"/>
      <c r="K11" s="61"/>
    </row>
    <row r="12">
      <c r="A12" s="21"/>
      <c r="B12" s="21"/>
      <c r="C12" s="36" t="s">
        <v>153</v>
      </c>
      <c r="D12" s="46">
        <f t="shared" ref="D12:D15" si="1">sum(D7-D2)</f>
        <v>3110</v>
      </c>
      <c r="E12" s="127"/>
      <c r="F12" s="128"/>
      <c r="G12" s="129"/>
      <c r="H12" s="130"/>
      <c r="I12" s="150"/>
      <c r="J12" s="71"/>
      <c r="K12" s="61"/>
    </row>
    <row r="13">
      <c r="A13" s="4" t="s">
        <v>156</v>
      </c>
      <c r="B13" s="62">
        <f>sum(B7:B10)</f>
        <v>324</v>
      </c>
      <c r="C13" s="36" t="s">
        <v>157</v>
      </c>
      <c r="D13" s="46">
        <f t="shared" si="1"/>
        <v>0</v>
      </c>
      <c r="E13" s="127"/>
      <c r="F13" s="128"/>
      <c r="G13" s="129"/>
      <c r="H13" s="130"/>
      <c r="I13" s="150"/>
      <c r="J13" s="71"/>
      <c r="K13" s="61"/>
    </row>
    <row r="14">
      <c r="A14" s="4" t="s">
        <v>159</v>
      </c>
      <c r="B14" s="63">
        <f>sum(F8)</f>
        <v>1200.32</v>
      </c>
      <c r="C14" s="36" t="s">
        <v>160</v>
      </c>
      <c r="D14" s="46">
        <f t="shared" si="1"/>
        <v>0</v>
      </c>
      <c r="E14" s="127"/>
      <c r="F14" s="128"/>
      <c r="G14" s="129"/>
      <c r="H14" s="130"/>
      <c r="I14" s="152"/>
      <c r="J14" s="71"/>
      <c r="K14" s="61"/>
    </row>
    <row r="15">
      <c r="A15" s="36" t="s">
        <v>161</v>
      </c>
      <c r="B15" s="46">
        <f>sum(B13:B14)</f>
        <v>1524.32</v>
      </c>
      <c r="C15" s="36" t="s">
        <v>162</v>
      </c>
      <c r="D15" s="46">
        <f t="shared" si="1"/>
        <v>0</v>
      </c>
      <c r="E15" s="131"/>
      <c r="F15" s="132"/>
      <c r="G15" s="129"/>
      <c r="H15" s="130"/>
      <c r="I15" s="152"/>
      <c r="J15" s="71"/>
      <c r="K15" s="61"/>
    </row>
    <row r="16">
      <c r="A16" s="4" t="s">
        <v>164</v>
      </c>
      <c r="B16" s="65">
        <v>2199.84</v>
      </c>
      <c r="C16" s="4"/>
      <c r="D16" s="10"/>
      <c r="E16" s="127"/>
      <c r="F16" s="132"/>
      <c r="G16" s="129"/>
      <c r="H16" s="130"/>
      <c r="I16" s="152"/>
      <c r="J16" s="71"/>
      <c r="K16" s="61"/>
    </row>
    <row r="17">
      <c r="A17" s="4" t="s">
        <v>166</v>
      </c>
      <c r="B17" s="65">
        <v>95.54</v>
      </c>
      <c r="C17" s="4"/>
      <c r="D17" s="10"/>
      <c r="E17" s="127"/>
      <c r="F17" s="132"/>
      <c r="G17" s="133"/>
      <c r="H17" s="134"/>
      <c r="I17" s="153"/>
      <c r="J17" s="82"/>
      <c r="K17" s="71"/>
    </row>
    <row r="18">
      <c r="A18" s="4" t="s">
        <v>168</v>
      </c>
      <c r="B18" s="46">
        <f>sum(B16+B17)</f>
        <v>2295.38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675.52</v>
      </c>
      <c r="C19" s="4"/>
      <c r="D19" s="10"/>
      <c r="E19" s="154"/>
      <c r="F19" s="119"/>
      <c r="G19" s="138"/>
      <c r="H19" s="139"/>
    </row>
    <row r="20">
      <c r="A20" s="26" t="s">
        <v>290</v>
      </c>
      <c r="B20" s="63">
        <f>sum(B15*1.44)</f>
        <v>2195.0208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9" man="1"/>
  </colBreak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7.14"/>
    <col customWidth="1" min="3" max="3" width="32.43"/>
    <col customWidth="1" min="4" max="4" width="18.57"/>
    <col customWidth="1" min="5" max="5" width="41.43"/>
  </cols>
  <sheetData>
    <row r="1">
      <c r="A1" s="14" t="s">
        <v>126</v>
      </c>
      <c r="B1" s="14" t="s">
        <v>81</v>
      </c>
      <c r="E1" s="14" t="s">
        <v>291</v>
      </c>
      <c r="F1" s="30">
        <v>989.09</v>
      </c>
    </row>
    <row r="2">
      <c r="A2" s="14" t="s">
        <v>129</v>
      </c>
      <c r="B2" s="86">
        <v>43479.0</v>
      </c>
      <c r="C2" s="87" t="s">
        <v>130</v>
      </c>
      <c r="D2" s="5">
        <v>0.0</v>
      </c>
      <c r="F2" s="30"/>
    </row>
    <row r="3">
      <c r="A3" s="14" t="s">
        <v>131</v>
      </c>
      <c r="B3" s="86">
        <v>43493.0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293</v>
      </c>
      <c r="C4" s="87" t="s">
        <v>137</v>
      </c>
      <c r="D4" s="5">
        <v>0.0</v>
      </c>
      <c r="F4" s="30"/>
    </row>
    <row r="5">
      <c r="C5" s="7" t="s">
        <v>139</v>
      </c>
      <c r="D5" s="5">
        <v>989.09</v>
      </c>
      <c r="F5" s="30"/>
    </row>
    <row r="6">
      <c r="A6" s="14" t="s">
        <v>140</v>
      </c>
      <c r="E6" s="7" t="s">
        <v>220</v>
      </c>
      <c r="F6" s="88">
        <f>sum(F1:F5)</f>
        <v>989.09</v>
      </c>
    </row>
    <row r="7">
      <c r="B7" s="91"/>
      <c r="C7" s="7" t="s">
        <v>142</v>
      </c>
      <c r="D7" s="5">
        <v>0.0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1107.07</v>
      </c>
      <c r="E10" s="88"/>
    </row>
    <row r="11">
      <c r="E11" s="9"/>
    </row>
    <row r="12">
      <c r="C12" s="7" t="s">
        <v>153</v>
      </c>
      <c r="D12" s="88">
        <f t="shared" ref="D12:D15" si="1">sum(D7-D2)</f>
        <v>0</v>
      </c>
      <c r="E12" s="85"/>
    </row>
    <row r="13">
      <c r="A13" s="14" t="s">
        <v>156</v>
      </c>
      <c r="B13" s="93">
        <f>sum(B7:B10)</f>
        <v>0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989.09</v>
      </c>
      <c r="C14" s="7" t="s">
        <v>160</v>
      </c>
      <c r="D14" s="5">
        <f t="shared" si="1"/>
        <v>0</v>
      </c>
      <c r="E14" s="85"/>
    </row>
    <row r="15">
      <c r="A15" s="7" t="s">
        <v>161</v>
      </c>
      <c r="B15" s="90">
        <f>sum(B13:B14)</f>
        <v>989.09</v>
      </c>
      <c r="C15" s="7" t="s">
        <v>162</v>
      </c>
      <c r="D15" s="5">
        <f t="shared" si="1"/>
        <v>117.98</v>
      </c>
      <c r="E15" s="85"/>
    </row>
    <row r="16">
      <c r="A16" s="14" t="s">
        <v>164</v>
      </c>
      <c r="B16" s="95">
        <v>1107.07</v>
      </c>
      <c r="E16" s="85"/>
    </row>
    <row r="17">
      <c r="A17" s="14" t="s">
        <v>166</v>
      </c>
      <c r="B17" s="95">
        <v>0.0</v>
      </c>
      <c r="D17" s="7"/>
      <c r="E17" s="88"/>
    </row>
    <row r="18">
      <c r="A18" s="14" t="s">
        <v>168</v>
      </c>
      <c r="B18" s="99">
        <f>sum(B16+B17)</f>
        <v>1107.07</v>
      </c>
      <c r="E18" s="9"/>
    </row>
    <row r="19">
      <c r="A19" s="14" t="s">
        <v>169</v>
      </c>
      <c r="B19" s="90">
        <f>sum(B16-B15)</f>
        <v>117.98</v>
      </c>
    </row>
    <row r="20">
      <c r="A20" s="14" t="s">
        <v>295</v>
      </c>
      <c r="B20" s="103">
        <f>sum(B15*1.12)</f>
        <v>1107.7808</v>
      </c>
    </row>
    <row r="21">
      <c r="A21" s="14" t="s">
        <v>173</v>
      </c>
      <c r="B21" s="30">
        <v>0.0</v>
      </c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6.14"/>
    <col customWidth="1" min="3" max="3" width="31.43"/>
    <col customWidth="1" min="4" max="4" width="25.86"/>
  </cols>
  <sheetData>
    <row r="1">
      <c r="A1" s="14" t="s">
        <v>126</v>
      </c>
      <c r="B1" s="14" t="s">
        <v>74</v>
      </c>
      <c r="D1" s="88"/>
      <c r="E1" s="14" t="s">
        <v>201</v>
      </c>
      <c r="F1" s="30">
        <v>528.75</v>
      </c>
      <c r="G1" s="14" t="s">
        <v>202</v>
      </c>
    </row>
    <row r="2">
      <c r="A2" s="14" t="s">
        <v>129</v>
      </c>
      <c r="B2" s="86">
        <v>43479.0</v>
      </c>
      <c r="C2" s="87" t="s">
        <v>130</v>
      </c>
      <c r="D2" s="5">
        <v>1333.75</v>
      </c>
      <c r="E2" s="14" t="s">
        <v>201</v>
      </c>
      <c r="F2" s="30">
        <v>185.0</v>
      </c>
      <c r="G2" s="14" t="s">
        <v>251</v>
      </c>
    </row>
    <row r="3">
      <c r="A3" s="14" t="s">
        <v>131</v>
      </c>
      <c r="B3" s="86">
        <v>43537.0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292</v>
      </c>
      <c r="C4" s="87" t="s">
        <v>214</v>
      </c>
      <c r="D4" s="5">
        <v>0.0</v>
      </c>
      <c r="F4" s="30"/>
    </row>
    <row r="5">
      <c r="C5" s="87" t="s">
        <v>139</v>
      </c>
      <c r="D5" s="5">
        <v>0.0</v>
      </c>
      <c r="F5" s="30"/>
    </row>
    <row r="6">
      <c r="A6" s="14" t="s">
        <v>140</v>
      </c>
      <c r="C6" s="18"/>
      <c r="D6" s="88"/>
      <c r="E6" s="7" t="s">
        <v>220</v>
      </c>
      <c r="F6" s="88">
        <f>sum(F1:F5)</f>
        <v>713.75</v>
      </c>
    </row>
    <row r="7">
      <c r="A7" s="14" t="s">
        <v>210</v>
      </c>
      <c r="B7" s="91">
        <v>620.0</v>
      </c>
      <c r="C7" s="7" t="s">
        <v>142</v>
      </c>
      <c r="D7" s="5">
        <v>2250.0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C11" s="18"/>
      <c r="D11" s="88"/>
      <c r="E11" s="9"/>
    </row>
    <row r="12">
      <c r="C12" s="7" t="s">
        <v>153</v>
      </c>
      <c r="D12" s="88">
        <f t="shared" ref="D12:D15" si="1">sum(D7-D2)</f>
        <v>916.25</v>
      </c>
      <c r="E12" s="85"/>
    </row>
    <row r="13">
      <c r="A13" s="14" t="s">
        <v>156</v>
      </c>
      <c r="B13" s="93">
        <f>sum(B7:B10)</f>
        <v>620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713.75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1333.75</v>
      </c>
      <c r="C15" s="7" t="s">
        <v>162</v>
      </c>
      <c r="D15" s="88">
        <f t="shared" si="1"/>
        <v>0</v>
      </c>
      <c r="E15" s="85"/>
    </row>
    <row r="16">
      <c r="A16" s="14" t="s">
        <v>164</v>
      </c>
      <c r="B16" s="95">
        <v>2250.0</v>
      </c>
      <c r="D16" s="88"/>
      <c r="E16" s="85"/>
    </row>
    <row r="17">
      <c r="A17" s="14" t="s">
        <v>166</v>
      </c>
      <c r="B17" s="95">
        <v>0.0</v>
      </c>
      <c r="D17" s="5"/>
      <c r="E17" s="88"/>
    </row>
    <row r="18">
      <c r="A18" s="14" t="s">
        <v>168</v>
      </c>
      <c r="B18" s="99">
        <f>sum(B16+B17)</f>
        <v>2250</v>
      </c>
      <c r="D18" s="88"/>
      <c r="E18" s="9"/>
    </row>
    <row r="19">
      <c r="A19" s="14" t="s">
        <v>169</v>
      </c>
      <c r="B19" s="90">
        <f>sum(B16-B15)</f>
        <v>916.25</v>
      </c>
      <c r="D19" s="88"/>
    </row>
    <row r="20">
      <c r="A20" s="14" t="s">
        <v>294</v>
      </c>
      <c r="B20" s="103">
        <f>sum(B15*1.7)</f>
        <v>2267.375</v>
      </c>
      <c r="D20" s="88"/>
    </row>
    <row r="21">
      <c r="A21" s="14" t="s">
        <v>173</v>
      </c>
      <c r="B21" s="30">
        <v>0.0</v>
      </c>
      <c r="D21" s="88"/>
    </row>
    <row r="22">
      <c r="D22" s="88"/>
    </row>
    <row r="23">
      <c r="D23" s="88"/>
    </row>
    <row r="24">
      <c r="D24" s="88"/>
    </row>
    <row r="25">
      <c r="D25" s="88"/>
    </row>
    <row r="26">
      <c r="D26" s="88"/>
    </row>
    <row r="27">
      <c r="D27" s="88"/>
    </row>
    <row r="28">
      <c r="D28" s="88"/>
    </row>
    <row r="29">
      <c r="D29" s="88"/>
    </row>
    <row r="30">
      <c r="D30" s="88"/>
    </row>
    <row r="31">
      <c r="D31" s="88"/>
    </row>
    <row r="32">
      <c r="D32" s="88"/>
    </row>
    <row r="33">
      <c r="D33" s="88"/>
    </row>
    <row r="34">
      <c r="D34" s="88"/>
    </row>
    <row r="35">
      <c r="D35" s="88"/>
    </row>
    <row r="36">
      <c r="D36" s="88"/>
    </row>
    <row r="37">
      <c r="D37" s="88"/>
    </row>
    <row r="38">
      <c r="D38" s="88"/>
    </row>
    <row r="39">
      <c r="D39" s="88"/>
    </row>
    <row r="40">
      <c r="D40" s="88"/>
    </row>
    <row r="41">
      <c r="D41" s="88"/>
    </row>
    <row r="42">
      <c r="D42" s="88"/>
    </row>
    <row r="43">
      <c r="D43" s="88"/>
    </row>
    <row r="44">
      <c r="D44" s="88"/>
    </row>
    <row r="45">
      <c r="D45" s="88"/>
    </row>
    <row r="46">
      <c r="D46" s="88"/>
    </row>
    <row r="47">
      <c r="D47" s="88"/>
    </row>
    <row r="48">
      <c r="D48" s="88"/>
    </row>
    <row r="49">
      <c r="D49" s="88"/>
    </row>
    <row r="50">
      <c r="D50" s="88"/>
    </row>
    <row r="51">
      <c r="D51" s="88"/>
    </row>
    <row r="52">
      <c r="D52" s="88"/>
    </row>
    <row r="53">
      <c r="D53" s="88"/>
    </row>
    <row r="54">
      <c r="D54" s="88"/>
    </row>
    <row r="55">
      <c r="D55" s="88"/>
    </row>
    <row r="56">
      <c r="D56" s="88"/>
    </row>
    <row r="57">
      <c r="D57" s="88"/>
    </row>
    <row r="58">
      <c r="D58" s="88"/>
    </row>
    <row r="59">
      <c r="D59" s="88"/>
    </row>
    <row r="60">
      <c r="D60" s="88"/>
    </row>
    <row r="61">
      <c r="D61" s="88"/>
    </row>
    <row r="62">
      <c r="D62" s="88"/>
    </row>
    <row r="63">
      <c r="D63" s="88"/>
    </row>
    <row r="64">
      <c r="D64" s="88"/>
    </row>
    <row r="65">
      <c r="D65" s="88"/>
    </row>
    <row r="66">
      <c r="D66" s="88"/>
    </row>
    <row r="67">
      <c r="D67" s="88"/>
    </row>
    <row r="68">
      <c r="D68" s="88"/>
    </row>
    <row r="69">
      <c r="D69" s="88"/>
    </row>
    <row r="70">
      <c r="D70" s="88"/>
    </row>
    <row r="71">
      <c r="D71" s="88"/>
    </row>
    <row r="72">
      <c r="D72" s="88"/>
    </row>
    <row r="73">
      <c r="D73" s="88"/>
    </row>
    <row r="74">
      <c r="D74" s="88"/>
    </row>
    <row r="75">
      <c r="D75" s="88"/>
    </row>
    <row r="76">
      <c r="D76" s="88"/>
    </row>
    <row r="77">
      <c r="D77" s="88"/>
    </row>
    <row r="78">
      <c r="D78" s="88"/>
    </row>
    <row r="79">
      <c r="D79" s="88"/>
    </row>
    <row r="80">
      <c r="D80" s="88"/>
    </row>
    <row r="81">
      <c r="D81" s="88"/>
    </row>
    <row r="82">
      <c r="D82" s="88"/>
    </row>
    <row r="83">
      <c r="D83" s="88"/>
    </row>
    <row r="84">
      <c r="D84" s="88"/>
    </row>
    <row r="85">
      <c r="D85" s="88"/>
    </row>
    <row r="86">
      <c r="D86" s="88"/>
    </row>
    <row r="87">
      <c r="D87" s="88"/>
    </row>
    <row r="88">
      <c r="D88" s="88"/>
    </row>
    <row r="89">
      <c r="D89" s="88"/>
    </row>
    <row r="90">
      <c r="D90" s="88"/>
    </row>
    <row r="91">
      <c r="D91" s="88"/>
    </row>
    <row r="92">
      <c r="D92" s="88"/>
    </row>
    <row r="93">
      <c r="D93" s="88"/>
    </row>
    <row r="94">
      <c r="D94" s="88"/>
    </row>
    <row r="95">
      <c r="D95" s="88"/>
    </row>
    <row r="96">
      <c r="D96" s="88"/>
    </row>
    <row r="97">
      <c r="D97" s="88"/>
    </row>
    <row r="98">
      <c r="D98" s="88"/>
    </row>
    <row r="99">
      <c r="D99" s="88"/>
    </row>
    <row r="100">
      <c r="D100" s="88"/>
    </row>
    <row r="101">
      <c r="D101" s="88"/>
    </row>
    <row r="102">
      <c r="D102" s="88"/>
    </row>
    <row r="103">
      <c r="D103" s="88"/>
    </row>
    <row r="104">
      <c r="D104" s="88"/>
    </row>
    <row r="105">
      <c r="D105" s="88"/>
    </row>
    <row r="106">
      <c r="D106" s="88"/>
    </row>
    <row r="107">
      <c r="D107" s="88"/>
    </row>
    <row r="108">
      <c r="D108" s="88"/>
    </row>
    <row r="109">
      <c r="D109" s="88"/>
    </row>
    <row r="110">
      <c r="D110" s="88"/>
    </row>
    <row r="111">
      <c r="D111" s="88"/>
    </row>
    <row r="112">
      <c r="D112" s="88"/>
    </row>
    <row r="113">
      <c r="D113" s="88"/>
    </row>
    <row r="114">
      <c r="D114" s="88"/>
    </row>
    <row r="115">
      <c r="D115" s="88"/>
    </row>
    <row r="116">
      <c r="D116" s="88"/>
    </row>
    <row r="117">
      <c r="D117" s="88"/>
    </row>
    <row r="118">
      <c r="D118" s="88"/>
    </row>
    <row r="119">
      <c r="D119" s="88"/>
    </row>
    <row r="120">
      <c r="D120" s="88"/>
    </row>
    <row r="121">
      <c r="D121" s="88"/>
    </row>
    <row r="122">
      <c r="D122" s="88"/>
    </row>
    <row r="123">
      <c r="D123" s="88"/>
    </row>
    <row r="124">
      <c r="D124" s="88"/>
    </row>
    <row r="125">
      <c r="D125" s="88"/>
    </row>
    <row r="126">
      <c r="D126" s="88"/>
    </row>
    <row r="127">
      <c r="D127" s="88"/>
    </row>
    <row r="128">
      <c r="D128" s="88"/>
    </row>
    <row r="129">
      <c r="D129" s="88"/>
    </row>
    <row r="130">
      <c r="D130" s="88"/>
    </row>
    <row r="131">
      <c r="D131" s="88"/>
    </row>
    <row r="132">
      <c r="D132" s="88"/>
    </row>
    <row r="133">
      <c r="D133" s="88"/>
    </row>
    <row r="134">
      <c r="D134" s="88"/>
    </row>
    <row r="135">
      <c r="D135" s="88"/>
    </row>
    <row r="136">
      <c r="D136" s="88"/>
    </row>
    <row r="137">
      <c r="D137" s="88"/>
    </row>
    <row r="138">
      <c r="D138" s="88"/>
    </row>
    <row r="139">
      <c r="D139" s="88"/>
    </row>
    <row r="140">
      <c r="D140" s="88"/>
    </row>
    <row r="141">
      <c r="D141" s="88"/>
    </row>
    <row r="142">
      <c r="D142" s="88"/>
    </row>
    <row r="143">
      <c r="D143" s="88"/>
    </row>
    <row r="144">
      <c r="D144" s="88"/>
    </row>
    <row r="145">
      <c r="D145" s="88"/>
    </row>
    <row r="146">
      <c r="D146" s="88"/>
    </row>
    <row r="147">
      <c r="D147" s="88"/>
    </row>
    <row r="148">
      <c r="D148" s="88"/>
    </row>
    <row r="149">
      <c r="D149" s="88"/>
    </row>
    <row r="150">
      <c r="D150" s="88"/>
    </row>
    <row r="151">
      <c r="D151" s="88"/>
    </row>
    <row r="152">
      <c r="D152" s="88"/>
    </row>
    <row r="153">
      <c r="D153" s="88"/>
    </row>
    <row r="154">
      <c r="D154" s="88"/>
    </row>
    <row r="155">
      <c r="D155" s="88"/>
    </row>
    <row r="156">
      <c r="D156" s="88"/>
    </row>
    <row r="157">
      <c r="D157" s="88"/>
    </row>
    <row r="158">
      <c r="D158" s="88"/>
    </row>
    <row r="159">
      <c r="D159" s="88"/>
    </row>
    <row r="160">
      <c r="D160" s="88"/>
    </row>
    <row r="161">
      <c r="D161" s="88"/>
    </row>
    <row r="162">
      <c r="D162" s="88"/>
    </row>
    <row r="163">
      <c r="D163" s="88"/>
    </row>
    <row r="164">
      <c r="D164" s="88"/>
    </row>
    <row r="165">
      <c r="D165" s="88"/>
    </row>
    <row r="166">
      <c r="D166" s="88"/>
    </row>
    <row r="167">
      <c r="D167" s="88"/>
    </row>
    <row r="168">
      <c r="D168" s="88"/>
    </row>
    <row r="169">
      <c r="D169" s="88"/>
    </row>
    <row r="170">
      <c r="D170" s="88"/>
    </row>
    <row r="171">
      <c r="D171" s="88"/>
    </row>
    <row r="172">
      <c r="D172" s="88"/>
    </row>
    <row r="173">
      <c r="D173" s="88"/>
    </row>
    <row r="174">
      <c r="D174" s="88"/>
    </row>
    <row r="175">
      <c r="D175" s="88"/>
    </row>
    <row r="176">
      <c r="D176" s="88"/>
    </row>
    <row r="177">
      <c r="D177" s="88"/>
    </row>
    <row r="178">
      <c r="D178" s="88"/>
    </row>
    <row r="179">
      <c r="D179" s="88"/>
    </row>
    <row r="180">
      <c r="D180" s="88"/>
    </row>
    <row r="181">
      <c r="D181" s="88"/>
    </row>
    <row r="182">
      <c r="D182" s="88"/>
    </row>
    <row r="183">
      <c r="D183" s="88"/>
    </row>
    <row r="184">
      <c r="D184" s="88"/>
    </row>
    <row r="185">
      <c r="D185" s="88"/>
    </row>
    <row r="186">
      <c r="D186" s="88"/>
    </row>
    <row r="187">
      <c r="D187" s="88"/>
    </row>
    <row r="188">
      <c r="D188" s="88"/>
    </row>
    <row r="189">
      <c r="D189" s="88"/>
    </row>
    <row r="190">
      <c r="D190" s="88"/>
    </row>
    <row r="191">
      <c r="D191" s="88"/>
    </row>
    <row r="192">
      <c r="D192" s="88"/>
    </row>
    <row r="193">
      <c r="D193" s="88"/>
    </row>
    <row r="194">
      <c r="D194" s="88"/>
    </row>
    <row r="195">
      <c r="D195" s="88"/>
    </row>
    <row r="196">
      <c r="D196" s="88"/>
    </row>
    <row r="197">
      <c r="D197" s="88"/>
    </row>
    <row r="198">
      <c r="D198" s="88"/>
    </row>
    <row r="199">
      <c r="D199" s="88"/>
    </row>
    <row r="200">
      <c r="D200" s="88"/>
    </row>
    <row r="201">
      <c r="D201" s="88"/>
    </row>
    <row r="202">
      <c r="D202" s="88"/>
    </row>
    <row r="203">
      <c r="D203" s="88"/>
    </row>
    <row r="204">
      <c r="D204" s="88"/>
    </row>
    <row r="205">
      <c r="D205" s="88"/>
    </row>
    <row r="206">
      <c r="D206" s="88"/>
    </row>
    <row r="207">
      <c r="D207" s="88"/>
    </row>
    <row r="208">
      <c r="D208" s="88"/>
    </row>
    <row r="209">
      <c r="D209" s="88"/>
    </row>
    <row r="210">
      <c r="D210" s="88"/>
    </row>
    <row r="211">
      <c r="D211" s="88"/>
    </row>
    <row r="212">
      <c r="D212" s="88"/>
    </row>
    <row r="213">
      <c r="D213" s="88"/>
    </row>
    <row r="214">
      <c r="D214" s="88"/>
    </row>
    <row r="215">
      <c r="D215" s="88"/>
    </row>
    <row r="216">
      <c r="D216" s="88"/>
    </row>
    <row r="217">
      <c r="D217" s="88"/>
    </row>
    <row r="218">
      <c r="D218" s="88"/>
    </row>
    <row r="219">
      <c r="D219" s="88"/>
    </row>
    <row r="220">
      <c r="D220" s="88"/>
    </row>
    <row r="221">
      <c r="D221" s="88"/>
    </row>
    <row r="222">
      <c r="D222" s="88"/>
    </row>
    <row r="223">
      <c r="D223" s="88"/>
    </row>
    <row r="224">
      <c r="D224" s="88"/>
    </row>
    <row r="225">
      <c r="D225" s="88"/>
    </row>
    <row r="226">
      <c r="D226" s="88"/>
    </row>
    <row r="227">
      <c r="D227" s="88"/>
    </row>
    <row r="228">
      <c r="D228" s="88"/>
    </row>
    <row r="229">
      <c r="D229" s="88"/>
    </row>
    <row r="230">
      <c r="D230" s="88"/>
    </row>
    <row r="231">
      <c r="D231" s="88"/>
    </row>
    <row r="232">
      <c r="D232" s="88"/>
    </row>
    <row r="233">
      <c r="D233" s="88"/>
    </row>
    <row r="234">
      <c r="D234" s="88"/>
    </row>
    <row r="235">
      <c r="D235" s="88"/>
    </row>
    <row r="236">
      <c r="D236" s="88"/>
    </row>
    <row r="237">
      <c r="D237" s="88"/>
    </row>
    <row r="238">
      <c r="D238" s="88"/>
    </row>
    <row r="239">
      <c r="D239" s="88"/>
    </row>
    <row r="240">
      <c r="D240" s="88"/>
    </row>
    <row r="241">
      <c r="D241" s="88"/>
    </row>
    <row r="242">
      <c r="D242" s="88"/>
    </row>
    <row r="243">
      <c r="D243" s="88"/>
    </row>
    <row r="244">
      <c r="D244" s="88"/>
    </row>
    <row r="245">
      <c r="D245" s="88"/>
    </row>
    <row r="246">
      <c r="D246" s="88"/>
    </row>
    <row r="247">
      <c r="D247" s="88"/>
    </row>
    <row r="248">
      <c r="D248" s="88"/>
    </row>
    <row r="249">
      <c r="D249" s="88"/>
    </row>
    <row r="250">
      <c r="D250" s="88"/>
    </row>
    <row r="251">
      <c r="D251" s="88"/>
    </row>
    <row r="252">
      <c r="D252" s="88"/>
    </row>
    <row r="253">
      <c r="D253" s="88"/>
    </row>
    <row r="254">
      <c r="D254" s="88"/>
    </row>
    <row r="255">
      <c r="D255" s="88"/>
    </row>
    <row r="256">
      <c r="D256" s="88"/>
    </row>
    <row r="257">
      <c r="D257" s="88"/>
    </row>
    <row r="258">
      <c r="D258" s="88"/>
    </row>
    <row r="259">
      <c r="D259" s="88"/>
    </row>
    <row r="260">
      <c r="D260" s="88"/>
    </row>
    <row r="261">
      <c r="D261" s="88"/>
    </row>
    <row r="262">
      <c r="D262" s="88"/>
    </row>
    <row r="263">
      <c r="D263" s="88"/>
    </row>
    <row r="264">
      <c r="D264" s="88"/>
    </row>
    <row r="265">
      <c r="D265" s="88"/>
    </row>
    <row r="266">
      <c r="D266" s="88"/>
    </row>
    <row r="267">
      <c r="D267" s="88"/>
    </row>
    <row r="268">
      <c r="D268" s="88"/>
    </row>
    <row r="269">
      <c r="D269" s="88"/>
    </row>
    <row r="270">
      <c r="D270" s="88"/>
    </row>
    <row r="271">
      <c r="D271" s="88"/>
    </row>
    <row r="272">
      <c r="D272" s="88"/>
    </row>
    <row r="273">
      <c r="D273" s="88"/>
    </row>
    <row r="274">
      <c r="D274" s="88"/>
    </row>
    <row r="275">
      <c r="D275" s="88"/>
    </row>
    <row r="276">
      <c r="D276" s="88"/>
    </row>
    <row r="277">
      <c r="D277" s="88"/>
    </row>
    <row r="278">
      <c r="D278" s="88"/>
    </row>
    <row r="279">
      <c r="D279" s="88"/>
    </row>
    <row r="280">
      <c r="D280" s="88"/>
    </row>
    <row r="281">
      <c r="D281" s="88"/>
    </row>
    <row r="282">
      <c r="D282" s="88"/>
    </row>
    <row r="283">
      <c r="D283" s="88"/>
    </row>
    <row r="284">
      <c r="D284" s="88"/>
    </row>
    <row r="285">
      <c r="D285" s="88"/>
    </row>
    <row r="286">
      <c r="D286" s="88"/>
    </row>
    <row r="287">
      <c r="D287" s="88"/>
    </row>
    <row r="288">
      <c r="D288" s="88"/>
    </row>
    <row r="289">
      <c r="D289" s="88"/>
    </row>
    <row r="290">
      <c r="D290" s="88"/>
    </row>
    <row r="291">
      <c r="D291" s="88"/>
    </row>
    <row r="292">
      <c r="D292" s="88"/>
    </row>
    <row r="293">
      <c r="D293" s="88"/>
    </row>
    <row r="294">
      <c r="D294" s="88"/>
    </row>
    <row r="295">
      <c r="D295" s="88"/>
    </row>
    <row r="296">
      <c r="D296" s="88"/>
    </row>
    <row r="297">
      <c r="D297" s="88"/>
    </row>
    <row r="298">
      <c r="D298" s="88"/>
    </row>
    <row r="299">
      <c r="D299" s="88"/>
    </row>
    <row r="300">
      <c r="D300" s="88"/>
    </row>
    <row r="301">
      <c r="D301" s="88"/>
    </row>
    <row r="302">
      <c r="D302" s="88"/>
    </row>
    <row r="303">
      <c r="D303" s="88"/>
    </row>
    <row r="304">
      <c r="D304" s="88"/>
    </row>
    <row r="305">
      <c r="D305" s="88"/>
    </row>
    <row r="306">
      <c r="D306" s="88"/>
    </row>
    <row r="307">
      <c r="D307" s="88"/>
    </row>
    <row r="308">
      <c r="D308" s="88"/>
    </row>
    <row r="309">
      <c r="D309" s="88"/>
    </row>
    <row r="310">
      <c r="D310" s="88"/>
    </row>
    <row r="311">
      <c r="D311" s="88"/>
    </row>
    <row r="312">
      <c r="D312" s="88"/>
    </row>
    <row r="313">
      <c r="D313" s="88"/>
    </row>
    <row r="314">
      <c r="D314" s="88"/>
    </row>
    <row r="315">
      <c r="D315" s="88"/>
    </row>
    <row r="316">
      <c r="D316" s="88"/>
    </row>
    <row r="317">
      <c r="D317" s="88"/>
    </row>
    <row r="318">
      <c r="D318" s="88"/>
    </row>
    <row r="319">
      <c r="D319" s="88"/>
    </row>
    <row r="320">
      <c r="D320" s="88"/>
    </row>
    <row r="321">
      <c r="D321" s="88"/>
    </row>
    <row r="322">
      <c r="D322" s="88"/>
    </row>
    <row r="323">
      <c r="D323" s="88"/>
    </row>
    <row r="324">
      <c r="D324" s="88"/>
    </row>
    <row r="325">
      <c r="D325" s="88"/>
    </row>
    <row r="326">
      <c r="D326" s="88"/>
    </row>
    <row r="327">
      <c r="D327" s="88"/>
    </row>
    <row r="328">
      <c r="D328" s="88"/>
    </row>
    <row r="329">
      <c r="D329" s="88"/>
    </row>
    <row r="330">
      <c r="D330" s="88"/>
    </row>
    <row r="331">
      <c r="D331" s="88"/>
    </row>
    <row r="332">
      <c r="D332" s="88"/>
    </row>
    <row r="333">
      <c r="D333" s="88"/>
    </row>
    <row r="334">
      <c r="D334" s="88"/>
    </row>
    <row r="335">
      <c r="D335" s="88"/>
    </row>
    <row r="336">
      <c r="D336" s="88"/>
    </row>
    <row r="337">
      <c r="D337" s="88"/>
    </row>
    <row r="338">
      <c r="D338" s="88"/>
    </row>
    <row r="339">
      <c r="D339" s="88"/>
    </row>
    <row r="340">
      <c r="D340" s="88"/>
    </row>
    <row r="341">
      <c r="D341" s="88"/>
    </row>
    <row r="342">
      <c r="D342" s="88"/>
    </row>
    <row r="343">
      <c r="D343" s="88"/>
    </row>
    <row r="344">
      <c r="D344" s="88"/>
    </row>
    <row r="345">
      <c r="D345" s="88"/>
    </row>
    <row r="346">
      <c r="D346" s="88"/>
    </row>
    <row r="347">
      <c r="D347" s="88"/>
    </row>
    <row r="348">
      <c r="D348" s="88"/>
    </row>
    <row r="349">
      <c r="D349" s="88"/>
    </row>
    <row r="350">
      <c r="D350" s="88"/>
    </row>
    <row r="351">
      <c r="D351" s="88"/>
    </row>
    <row r="352">
      <c r="D352" s="88"/>
    </row>
    <row r="353">
      <c r="D353" s="88"/>
    </row>
    <row r="354">
      <c r="D354" s="88"/>
    </row>
    <row r="355">
      <c r="D355" s="88"/>
    </row>
    <row r="356">
      <c r="D356" s="88"/>
    </row>
    <row r="357">
      <c r="D357" s="88"/>
    </row>
    <row r="358">
      <c r="D358" s="88"/>
    </row>
    <row r="359">
      <c r="D359" s="88"/>
    </row>
    <row r="360">
      <c r="D360" s="88"/>
    </row>
    <row r="361">
      <c r="D361" s="88"/>
    </row>
    <row r="362">
      <c r="D362" s="88"/>
    </row>
    <row r="363">
      <c r="D363" s="88"/>
    </row>
    <row r="364">
      <c r="D364" s="88"/>
    </row>
    <row r="365">
      <c r="D365" s="88"/>
    </row>
    <row r="366">
      <c r="D366" s="88"/>
    </row>
    <row r="367">
      <c r="D367" s="88"/>
    </row>
    <row r="368">
      <c r="D368" s="88"/>
    </row>
    <row r="369">
      <c r="D369" s="88"/>
    </row>
    <row r="370">
      <c r="D370" s="88"/>
    </row>
    <row r="371">
      <c r="D371" s="88"/>
    </row>
    <row r="372">
      <c r="D372" s="88"/>
    </row>
    <row r="373">
      <c r="D373" s="88"/>
    </row>
    <row r="374">
      <c r="D374" s="88"/>
    </row>
    <row r="375">
      <c r="D375" s="88"/>
    </row>
    <row r="376">
      <c r="D376" s="88"/>
    </row>
    <row r="377">
      <c r="D377" s="88"/>
    </row>
    <row r="378">
      <c r="D378" s="88"/>
    </row>
    <row r="379">
      <c r="D379" s="88"/>
    </row>
    <row r="380">
      <c r="D380" s="88"/>
    </row>
    <row r="381">
      <c r="D381" s="88"/>
    </row>
    <row r="382">
      <c r="D382" s="88"/>
    </row>
    <row r="383">
      <c r="D383" s="88"/>
    </row>
    <row r="384">
      <c r="D384" s="88"/>
    </row>
    <row r="385">
      <c r="D385" s="88"/>
    </row>
    <row r="386">
      <c r="D386" s="88"/>
    </row>
    <row r="387">
      <c r="D387" s="88"/>
    </row>
    <row r="388">
      <c r="D388" s="88"/>
    </row>
    <row r="389">
      <c r="D389" s="88"/>
    </row>
    <row r="390">
      <c r="D390" s="88"/>
    </row>
    <row r="391">
      <c r="D391" s="88"/>
    </row>
    <row r="392">
      <c r="D392" s="88"/>
    </row>
    <row r="393">
      <c r="D393" s="88"/>
    </row>
    <row r="394">
      <c r="D394" s="88"/>
    </row>
    <row r="395">
      <c r="D395" s="88"/>
    </row>
    <row r="396">
      <c r="D396" s="88"/>
    </row>
    <row r="397">
      <c r="D397" s="88"/>
    </row>
    <row r="398">
      <c r="D398" s="88"/>
    </row>
    <row r="399">
      <c r="D399" s="88"/>
    </row>
    <row r="400">
      <c r="D400" s="88"/>
    </row>
    <row r="401">
      <c r="D401" s="88"/>
    </row>
    <row r="402">
      <c r="D402" s="88"/>
    </row>
    <row r="403">
      <c r="D403" s="88"/>
    </row>
    <row r="404">
      <c r="D404" s="88"/>
    </row>
    <row r="405">
      <c r="D405" s="88"/>
    </row>
    <row r="406">
      <c r="D406" s="88"/>
    </row>
    <row r="407">
      <c r="D407" s="88"/>
    </row>
    <row r="408">
      <c r="D408" s="88"/>
    </row>
    <row r="409">
      <c r="D409" s="88"/>
    </row>
    <row r="410">
      <c r="D410" s="88"/>
    </row>
    <row r="411">
      <c r="D411" s="88"/>
    </row>
    <row r="412">
      <c r="D412" s="88"/>
    </row>
    <row r="413">
      <c r="D413" s="88"/>
    </row>
    <row r="414">
      <c r="D414" s="88"/>
    </row>
    <row r="415">
      <c r="D415" s="88"/>
    </row>
    <row r="416">
      <c r="D416" s="88"/>
    </row>
    <row r="417">
      <c r="D417" s="88"/>
    </row>
    <row r="418">
      <c r="D418" s="88"/>
    </row>
    <row r="419">
      <c r="D419" s="88"/>
    </row>
    <row r="420">
      <c r="D420" s="88"/>
    </row>
    <row r="421">
      <c r="D421" s="88"/>
    </row>
    <row r="422">
      <c r="D422" s="88"/>
    </row>
    <row r="423">
      <c r="D423" s="88"/>
    </row>
    <row r="424">
      <c r="D424" s="88"/>
    </row>
    <row r="425">
      <c r="D425" s="88"/>
    </row>
    <row r="426">
      <c r="D426" s="88"/>
    </row>
    <row r="427">
      <c r="D427" s="88"/>
    </row>
    <row r="428">
      <c r="D428" s="88"/>
    </row>
    <row r="429">
      <c r="D429" s="88"/>
    </row>
    <row r="430">
      <c r="D430" s="88"/>
    </row>
    <row r="431">
      <c r="D431" s="88"/>
    </row>
    <row r="432">
      <c r="D432" s="88"/>
    </row>
    <row r="433">
      <c r="D433" s="88"/>
    </row>
    <row r="434">
      <c r="D434" s="88"/>
    </row>
    <row r="435">
      <c r="D435" s="88"/>
    </row>
    <row r="436">
      <c r="D436" s="88"/>
    </row>
    <row r="437">
      <c r="D437" s="88"/>
    </row>
    <row r="438">
      <c r="D438" s="88"/>
    </row>
    <row r="439">
      <c r="D439" s="88"/>
    </row>
    <row r="440">
      <c r="D440" s="88"/>
    </row>
    <row r="441">
      <c r="D441" s="88"/>
    </row>
    <row r="442">
      <c r="D442" s="88"/>
    </row>
    <row r="443">
      <c r="D443" s="88"/>
    </row>
    <row r="444">
      <c r="D444" s="88"/>
    </row>
    <row r="445">
      <c r="D445" s="88"/>
    </row>
    <row r="446">
      <c r="D446" s="88"/>
    </row>
    <row r="447">
      <c r="D447" s="88"/>
    </row>
    <row r="448">
      <c r="D448" s="88"/>
    </row>
    <row r="449">
      <c r="D449" s="88"/>
    </row>
    <row r="450">
      <c r="D450" s="88"/>
    </row>
    <row r="451">
      <c r="D451" s="88"/>
    </row>
    <row r="452">
      <c r="D452" s="88"/>
    </row>
    <row r="453">
      <c r="D453" s="88"/>
    </row>
    <row r="454">
      <c r="D454" s="88"/>
    </row>
    <row r="455">
      <c r="D455" s="88"/>
    </row>
    <row r="456">
      <c r="D456" s="88"/>
    </row>
    <row r="457">
      <c r="D457" s="88"/>
    </row>
    <row r="458">
      <c r="D458" s="88"/>
    </row>
    <row r="459">
      <c r="D459" s="88"/>
    </row>
    <row r="460">
      <c r="D460" s="88"/>
    </row>
    <row r="461">
      <c r="D461" s="88"/>
    </row>
    <row r="462">
      <c r="D462" s="88"/>
    </row>
    <row r="463">
      <c r="D463" s="88"/>
    </row>
    <row r="464">
      <c r="D464" s="88"/>
    </row>
    <row r="465">
      <c r="D465" s="88"/>
    </row>
    <row r="466">
      <c r="D466" s="88"/>
    </row>
    <row r="467">
      <c r="D467" s="88"/>
    </row>
    <row r="468">
      <c r="D468" s="88"/>
    </row>
    <row r="469">
      <c r="D469" s="88"/>
    </row>
    <row r="470">
      <c r="D470" s="88"/>
    </row>
    <row r="471">
      <c r="D471" s="88"/>
    </row>
    <row r="472">
      <c r="D472" s="88"/>
    </row>
    <row r="473">
      <c r="D473" s="88"/>
    </row>
    <row r="474">
      <c r="D474" s="88"/>
    </row>
    <row r="475">
      <c r="D475" s="88"/>
    </row>
    <row r="476">
      <c r="D476" s="88"/>
    </row>
    <row r="477">
      <c r="D477" s="88"/>
    </row>
    <row r="478">
      <c r="D478" s="88"/>
    </row>
    <row r="479">
      <c r="D479" s="88"/>
    </row>
    <row r="480">
      <c r="D480" s="88"/>
    </row>
    <row r="481">
      <c r="D481" s="88"/>
    </row>
    <row r="482">
      <c r="D482" s="88"/>
    </row>
    <row r="483">
      <c r="D483" s="88"/>
    </row>
    <row r="484">
      <c r="D484" s="88"/>
    </row>
    <row r="485">
      <c r="D485" s="88"/>
    </row>
    <row r="486">
      <c r="D486" s="88"/>
    </row>
    <row r="487">
      <c r="D487" s="88"/>
    </row>
    <row r="488">
      <c r="D488" s="88"/>
    </row>
    <row r="489">
      <c r="D489" s="88"/>
    </row>
    <row r="490">
      <c r="D490" s="88"/>
    </row>
    <row r="491">
      <c r="D491" s="88"/>
    </row>
    <row r="492">
      <c r="D492" s="88"/>
    </row>
    <row r="493">
      <c r="D493" s="88"/>
    </row>
    <row r="494">
      <c r="D494" s="88"/>
    </row>
    <row r="495">
      <c r="D495" s="88"/>
    </row>
    <row r="496">
      <c r="D496" s="88"/>
    </row>
    <row r="497">
      <c r="D497" s="88"/>
    </row>
    <row r="498">
      <c r="D498" s="88"/>
    </row>
    <row r="499">
      <c r="D499" s="88"/>
    </row>
    <row r="500">
      <c r="D500" s="88"/>
    </row>
    <row r="501">
      <c r="D501" s="88"/>
    </row>
    <row r="502">
      <c r="D502" s="88"/>
    </row>
    <row r="503">
      <c r="D503" s="88"/>
    </row>
    <row r="504">
      <c r="D504" s="88"/>
    </row>
    <row r="505">
      <c r="D505" s="88"/>
    </row>
    <row r="506">
      <c r="D506" s="88"/>
    </row>
    <row r="507">
      <c r="D507" s="88"/>
    </row>
    <row r="508">
      <c r="D508" s="88"/>
    </row>
    <row r="509">
      <c r="D509" s="88"/>
    </row>
    <row r="510">
      <c r="D510" s="88"/>
    </row>
    <row r="511">
      <c r="D511" s="88"/>
    </row>
    <row r="512">
      <c r="D512" s="88"/>
    </row>
    <row r="513">
      <c r="D513" s="88"/>
    </row>
    <row r="514">
      <c r="D514" s="88"/>
    </row>
    <row r="515">
      <c r="D515" s="88"/>
    </row>
    <row r="516">
      <c r="D516" s="88"/>
    </row>
    <row r="517">
      <c r="D517" s="88"/>
    </row>
    <row r="518">
      <c r="D518" s="88"/>
    </row>
    <row r="519">
      <c r="D519" s="88"/>
    </row>
    <row r="520">
      <c r="D520" s="88"/>
    </row>
    <row r="521">
      <c r="D521" s="88"/>
    </row>
    <row r="522">
      <c r="D522" s="88"/>
    </row>
    <row r="523">
      <c r="D523" s="88"/>
    </row>
    <row r="524">
      <c r="D524" s="88"/>
    </row>
    <row r="525">
      <c r="D525" s="88"/>
    </row>
    <row r="526">
      <c r="D526" s="88"/>
    </row>
    <row r="527">
      <c r="D527" s="88"/>
    </row>
    <row r="528">
      <c r="D528" s="88"/>
    </row>
    <row r="529">
      <c r="D529" s="88"/>
    </row>
    <row r="530">
      <c r="D530" s="88"/>
    </row>
    <row r="531">
      <c r="D531" s="88"/>
    </row>
    <row r="532">
      <c r="D532" s="88"/>
    </row>
    <row r="533">
      <c r="D533" s="88"/>
    </row>
    <row r="534">
      <c r="D534" s="88"/>
    </row>
    <row r="535">
      <c r="D535" s="88"/>
    </row>
    <row r="536">
      <c r="D536" s="88"/>
    </row>
    <row r="537">
      <c r="D537" s="88"/>
    </row>
    <row r="538">
      <c r="D538" s="88"/>
    </row>
    <row r="539">
      <c r="D539" s="88"/>
    </row>
    <row r="540">
      <c r="D540" s="88"/>
    </row>
    <row r="541">
      <c r="D541" s="88"/>
    </row>
    <row r="542">
      <c r="D542" s="88"/>
    </row>
    <row r="543">
      <c r="D543" s="88"/>
    </row>
    <row r="544">
      <c r="D544" s="88"/>
    </row>
    <row r="545">
      <c r="D545" s="88"/>
    </row>
    <row r="546">
      <c r="D546" s="88"/>
    </row>
    <row r="547">
      <c r="D547" s="88"/>
    </row>
    <row r="548">
      <c r="D548" s="88"/>
    </row>
    <row r="549">
      <c r="D549" s="88"/>
    </row>
    <row r="550">
      <c r="D550" s="88"/>
    </row>
    <row r="551">
      <c r="D551" s="88"/>
    </row>
    <row r="552">
      <c r="D552" s="88"/>
    </row>
    <row r="553">
      <c r="D553" s="88"/>
    </row>
    <row r="554">
      <c r="D554" s="88"/>
    </row>
    <row r="555">
      <c r="D555" s="88"/>
    </row>
    <row r="556">
      <c r="D556" s="88"/>
    </row>
    <row r="557">
      <c r="D557" s="88"/>
    </row>
    <row r="558">
      <c r="D558" s="88"/>
    </row>
    <row r="559">
      <c r="D559" s="88"/>
    </row>
    <row r="560">
      <c r="D560" s="88"/>
    </row>
    <row r="561">
      <c r="D561" s="88"/>
    </row>
    <row r="562">
      <c r="D562" s="88"/>
    </row>
    <row r="563">
      <c r="D563" s="88"/>
    </row>
    <row r="564">
      <c r="D564" s="88"/>
    </row>
    <row r="565">
      <c r="D565" s="88"/>
    </row>
    <row r="566">
      <c r="D566" s="88"/>
    </row>
    <row r="567">
      <c r="D567" s="88"/>
    </row>
    <row r="568">
      <c r="D568" s="88"/>
    </row>
    <row r="569">
      <c r="D569" s="88"/>
    </row>
    <row r="570">
      <c r="D570" s="88"/>
    </row>
    <row r="571">
      <c r="D571" s="88"/>
    </row>
    <row r="572">
      <c r="D572" s="88"/>
    </row>
    <row r="573">
      <c r="D573" s="88"/>
    </row>
    <row r="574">
      <c r="D574" s="88"/>
    </row>
    <row r="575">
      <c r="D575" s="88"/>
    </row>
    <row r="576">
      <c r="D576" s="88"/>
    </row>
    <row r="577">
      <c r="D577" s="88"/>
    </row>
    <row r="578">
      <c r="D578" s="88"/>
    </row>
    <row r="579">
      <c r="D579" s="88"/>
    </row>
    <row r="580">
      <c r="D580" s="88"/>
    </row>
    <row r="581">
      <c r="D581" s="88"/>
    </row>
    <row r="582">
      <c r="D582" s="88"/>
    </row>
    <row r="583">
      <c r="D583" s="88"/>
    </row>
    <row r="584">
      <c r="D584" s="88"/>
    </row>
    <row r="585">
      <c r="D585" s="88"/>
    </row>
    <row r="586">
      <c r="D586" s="88"/>
    </row>
    <row r="587">
      <c r="D587" s="88"/>
    </row>
    <row r="588">
      <c r="D588" s="88"/>
    </row>
    <row r="589">
      <c r="D589" s="88"/>
    </row>
    <row r="590">
      <c r="D590" s="88"/>
    </row>
    <row r="591">
      <c r="D591" s="88"/>
    </row>
    <row r="592">
      <c r="D592" s="88"/>
    </row>
    <row r="593">
      <c r="D593" s="88"/>
    </row>
    <row r="594">
      <c r="D594" s="88"/>
    </row>
    <row r="595">
      <c r="D595" s="88"/>
    </row>
    <row r="596">
      <c r="D596" s="88"/>
    </row>
    <row r="597">
      <c r="D597" s="88"/>
    </row>
    <row r="598">
      <c r="D598" s="88"/>
    </row>
    <row r="599">
      <c r="D599" s="88"/>
    </row>
    <row r="600">
      <c r="D600" s="88"/>
    </row>
    <row r="601">
      <c r="D601" s="88"/>
    </row>
    <row r="602">
      <c r="D602" s="88"/>
    </row>
    <row r="603">
      <c r="D603" s="88"/>
    </row>
    <row r="604">
      <c r="D604" s="88"/>
    </row>
    <row r="605">
      <c r="D605" s="88"/>
    </row>
    <row r="606">
      <c r="D606" s="88"/>
    </row>
    <row r="607">
      <c r="D607" s="88"/>
    </row>
    <row r="608">
      <c r="D608" s="88"/>
    </row>
    <row r="609">
      <c r="D609" s="88"/>
    </row>
    <row r="610">
      <c r="D610" s="88"/>
    </row>
    <row r="611">
      <c r="D611" s="88"/>
    </row>
    <row r="612">
      <c r="D612" s="88"/>
    </row>
    <row r="613">
      <c r="D613" s="88"/>
    </row>
    <row r="614">
      <c r="D614" s="88"/>
    </row>
    <row r="615">
      <c r="D615" s="88"/>
    </row>
    <row r="616">
      <c r="D616" s="88"/>
    </row>
    <row r="617">
      <c r="D617" s="88"/>
    </row>
    <row r="618">
      <c r="D618" s="88"/>
    </row>
    <row r="619">
      <c r="D619" s="88"/>
    </row>
    <row r="620">
      <c r="D620" s="88"/>
    </row>
    <row r="621">
      <c r="D621" s="88"/>
    </row>
    <row r="622">
      <c r="D622" s="88"/>
    </row>
    <row r="623">
      <c r="D623" s="88"/>
    </row>
    <row r="624">
      <c r="D624" s="88"/>
    </row>
    <row r="625">
      <c r="D625" s="88"/>
    </row>
    <row r="626">
      <c r="D626" s="88"/>
    </row>
    <row r="627">
      <c r="D627" s="88"/>
    </row>
    <row r="628">
      <c r="D628" s="88"/>
    </row>
    <row r="629">
      <c r="D629" s="88"/>
    </row>
    <row r="630">
      <c r="D630" s="88"/>
    </row>
    <row r="631">
      <c r="D631" s="88"/>
    </row>
    <row r="632">
      <c r="D632" s="88"/>
    </row>
    <row r="633">
      <c r="D633" s="88"/>
    </row>
    <row r="634">
      <c r="D634" s="88"/>
    </row>
    <row r="635">
      <c r="D635" s="88"/>
    </row>
    <row r="636">
      <c r="D636" s="88"/>
    </row>
    <row r="637">
      <c r="D637" s="88"/>
    </row>
    <row r="638">
      <c r="D638" s="88"/>
    </row>
    <row r="639">
      <c r="D639" s="88"/>
    </row>
    <row r="640">
      <c r="D640" s="88"/>
    </row>
    <row r="641">
      <c r="D641" s="88"/>
    </row>
    <row r="642">
      <c r="D642" s="88"/>
    </row>
    <row r="643">
      <c r="D643" s="88"/>
    </row>
    <row r="644">
      <c r="D644" s="88"/>
    </row>
    <row r="645">
      <c r="D645" s="88"/>
    </row>
    <row r="646">
      <c r="D646" s="88"/>
    </row>
    <row r="647">
      <c r="D647" s="88"/>
    </row>
    <row r="648">
      <c r="D648" s="88"/>
    </row>
    <row r="649">
      <c r="D649" s="88"/>
    </row>
    <row r="650">
      <c r="D650" s="88"/>
    </row>
    <row r="651">
      <c r="D651" s="88"/>
    </row>
    <row r="652">
      <c r="D652" s="88"/>
    </row>
    <row r="653">
      <c r="D653" s="88"/>
    </row>
    <row r="654">
      <c r="D654" s="88"/>
    </row>
    <row r="655">
      <c r="D655" s="88"/>
    </row>
    <row r="656">
      <c r="D656" s="88"/>
    </row>
    <row r="657">
      <c r="D657" s="88"/>
    </row>
    <row r="658">
      <c r="D658" s="88"/>
    </row>
    <row r="659">
      <c r="D659" s="88"/>
    </row>
    <row r="660">
      <c r="D660" s="88"/>
    </row>
    <row r="661">
      <c r="D661" s="88"/>
    </row>
    <row r="662">
      <c r="D662" s="88"/>
    </row>
    <row r="663">
      <c r="D663" s="88"/>
    </row>
    <row r="664">
      <c r="D664" s="88"/>
    </row>
    <row r="665">
      <c r="D665" s="88"/>
    </row>
    <row r="666">
      <c r="D666" s="88"/>
    </row>
    <row r="667">
      <c r="D667" s="88"/>
    </row>
    <row r="668">
      <c r="D668" s="88"/>
    </row>
    <row r="669">
      <c r="D669" s="88"/>
    </row>
    <row r="670">
      <c r="D670" s="88"/>
    </row>
    <row r="671">
      <c r="D671" s="88"/>
    </row>
    <row r="672">
      <c r="D672" s="88"/>
    </row>
    <row r="673">
      <c r="D673" s="88"/>
    </row>
    <row r="674">
      <c r="D674" s="88"/>
    </row>
    <row r="675">
      <c r="D675" s="88"/>
    </row>
    <row r="676">
      <c r="D676" s="88"/>
    </row>
    <row r="677">
      <c r="D677" s="88"/>
    </row>
    <row r="678">
      <c r="D678" s="88"/>
    </row>
    <row r="679">
      <c r="D679" s="88"/>
    </row>
    <row r="680">
      <c r="D680" s="88"/>
    </row>
    <row r="681">
      <c r="D681" s="88"/>
    </row>
    <row r="682">
      <c r="D682" s="88"/>
    </row>
    <row r="683">
      <c r="D683" s="88"/>
    </row>
    <row r="684">
      <c r="D684" s="88"/>
    </row>
    <row r="685">
      <c r="D685" s="88"/>
    </row>
    <row r="686">
      <c r="D686" s="88"/>
    </row>
    <row r="687">
      <c r="D687" s="88"/>
    </row>
    <row r="688">
      <c r="D688" s="88"/>
    </row>
    <row r="689">
      <c r="D689" s="88"/>
    </row>
    <row r="690">
      <c r="D690" s="88"/>
    </row>
    <row r="691">
      <c r="D691" s="88"/>
    </row>
    <row r="692">
      <c r="D692" s="88"/>
    </row>
    <row r="693">
      <c r="D693" s="88"/>
    </row>
    <row r="694">
      <c r="D694" s="88"/>
    </row>
    <row r="695">
      <c r="D695" s="88"/>
    </row>
    <row r="696">
      <c r="D696" s="88"/>
    </row>
    <row r="697">
      <c r="D697" s="88"/>
    </row>
    <row r="698">
      <c r="D698" s="88"/>
    </row>
    <row r="699">
      <c r="D699" s="88"/>
    </row>
    <row r="700">
      <c r="D700" s="88"/>
    </row>
    <row r="701">
      <c r="D701" s="88"/>
    </row>
    <row r="702">
      <c r="D702" s="88"/>
    </row>
    <row r="703">
      <c r="D703" s="88"/>
    </row>
    <row r="704">
      <c r="D704" s="88"/>
    </row>
    <row r="705">
      <c r="D705" s="88"/>
    </row>
    <row r="706">
      <c r="D706" s="88"/>
    </row>
    <row r="707">
      <c r="D707" s="88"/>
    </row>
    <row r="708">
      <c r="D708" s="88"/>
    </row>
    <row r="709">
      <c r="D709" s="88"/>
    </row>
    <row r="710">
      <c r="D710" s="88"/>
    </row>
    <row r="711">
      <c r="D711" s="88"/>
    </row>
    <row r="712">
      <c r="D712" s="88"/>
    </row>
    <row r="713">
      <c r="D713" s="88"/>
    </row>
    <row r="714">
      <c r="D714" s="88"/>
    </row>
    <row r="715">
      <c r="D715" s="88"/>
    </row>
    <row r="716">
      <c r="D716" s="88"/>
    </row>
    <row r="717">
      <c r="D717" s="88"/>
    </row>
    <row r="718">
      <c r="D718" s="88"/>
    </row>
    <row r="719">
      <c r="D719" s="88"/>
    </row>
    <row r="720">
      <c r="D720" s="88"/>
    </row>
    <row r="721">
      <c r="D721" s="88"/>
    </row>
    <row r="722">
      <c r="D722" s="88"/>
    </row>
    <row r="723">
      <c r="D723" s="88"/>
    </row>
    <row r="724">
      <c r="D724" s="88"/>
    </row>
    <row r="725">
      <c r="D725" s="88"/>
    </row>
    <row r="726">
      <c r="D726" s="88"/>
    </row>
    <row r="727">
      <c r="D727" s="88"/>
    </row>
    <row r="728">
      <c r="D728" s="88"/>
    </row>
    <row r="729">
      <c r="D729" s="88"/>
    </row>
    <row r="730">
      <c r="D730" s="88"/>
    </row>
    <row r="731">
      <c r="D731" s="88"/>
    </row>
    <row r="732">
      <c r="D732" s="88"/>
    </row>
    <row r="733">
      <c r="D733" s="88"/>
    </row>
    <row r="734">
      <c r="D734" s="88"/>
    </row>
    <row r="735">
      <c r="D735" s="88"/>
    </row>
    <row r="736">
      <c r="D736" s="88"/>
    </row>
    <row r="737">
      <c r="D737" s="88"/>
    </row>
    <row r="738">
      <c r="D738" s="88"/>
    </row>
    <row r="739">
      <c r="D739" s="88"/>
    </row>
    <row r="740">
      <c r="D740" s="88"/>
    </row>
    <row r="741">
      <c r="D741" s="88"/>
    </row>
    <row r="742">
      <c r="D742" s="88"/>
    </row>
    <row r="743">
      <c r="D743" s="88"/>
    </row>
    <row r="744">
      <c r="D744" s="88"/>
    </row>
    <row r="745">
      <c r="D745" s="88"/>
    </row>
    <row r="746">
      <c r="D746" s="88"/>
    </row>
    <row r="747">
      <c r="D747" s="88"/>
    </row>
    <row r="748">
      <c r="D748" s="88"/>
    </row>
    <row r="749">
      <c r="D749" s="88"/>
    </row>
    <row r="750">
      <c r="D750" s="88"/>
    </row>
    <row r="751">
      <c r="D751" s="88"/>
    </row>
    <row r="752">
      <c r="D752" s="88"/>
    </row>
    <row r="753">
      <c r="D753" s="88"/>
    </row>
    <row r="754">
      <c r="D754" s="88"/>
    </row>
    <row r="755">
      <c r="D755" s="88"/>
    </row>
    <row r="756">
      <c r="D756" s="88"/>
    </row>
    <row r="757">
      <c r="D757" s="88"/>
    </row>
    <row r="758">
      <c r="D758" s="88"/>
    </row>
    <row r="759">
      <c r="D759" s="88"/>
    </row>
    <row r="760">
      <c r="D760" s="88"/>
    </row>
    <row r="761">
      <c r="D761" s="88"/>
    </row>
    <row r="762">
      <c r="D762" s="88"/>
    </row>
    <row r="763">
      <c r="D763" s="88"/>
    </row>
    <row r="764">
      <c r="D764" s="88"/>
    </row>
    <row r="765">
      <c r="D765" s="88"/>
    </row>
    <row r="766">
      <c r="D766" s="88"/>
    </row>
    <row r="767">
      <c r="D767" s="88"/>
    </row>
    <row r="768">
      <c r="D768" s="88"/>
    </row>
    <row r="769">
      <c r="D769" s="88"/>
    </row>
    <row r="770">
      <c r="D770" s="88"/>
    </row>
    <row r="771">
      <c r="D771" s="88"/>
    </row>
    <row r="772">
      <c r="D772" s="88"/>
    </row>
    <row r="773">
      <c r="D773" s="88"/>
    </row>
    <row r="774">
      <c r="D774" s="88"/>
    </row>
    <row r="775">
      <c r="D775" s="88"/>
    </row>
    <row r="776">
      <c r="D776" s="88"/>
    </row>
    <row r="777">
      <c r="D777" s="88"/>
    </row>
    <row r="778">
      <c r="D778" s="88"/>
    </row>
    <row r="779">
      <c r="D779" s="88"/>
    </row>
    <row r="780">
      <c r="D780" s="88"/>
    </row>
    <row r="781">
      <c r="D781" s="88"/>
    </row>
    <row r="782">
      <c r="D782" s="88"/>
    </row>
    <row r="783">
      <c r="D783" s="88"/>
    </row>
    <row r="784">
      <c r="D784" s="88"/>
    </row>
    <row r="785">
      <c r="D785" s="88"/>
    </row>
    <row r="786">
      <c r="D786" s="88"/>
    </row>
    <row r="787">
      <c r="D787" s="88"/>
    </row>
    <row r="788">
      <c r="D788" s="88"/>
    </row>
    <row r="789">
      <c r="D789" s="88"/>
    </row>
    <row r="790">
      <c r="D790" s="88"/>
    </row>
    <row r="791">
      <c r="D791" s="88"/>
    </row>
    <row r="792">
      <c r="D792" s="88"/>
    </row>
    <row r="793">
      <c r="D793" s="88"/>
    </row>
    <row r="794">
      <c r="D794" s="88"/>
    </row>
    <row r="795">
      <c r="D795" s="88"/>
    </row>
    <row r="796">
      <c r="D796" s="88"/>
    </row>
    <row r="797">
      <c r="D797" s="88"/>
    </row>
    <row r="798">
      <c r="D798" s="88"/>
    </row>
    <row r="799">
      <c r="D799" s="88"/>
    </row>
    <row r="800">
      <c r="D800" s="88"/>
    </row>
    <row r="801">
      <c r="D801" s="88"/>
    </row>
    <row r="802">
      <c r="D802" s="88"/>
    </row>
    <row r="803">
      <c r="D803" s="88"/>
    </row>
    <row r="804">
      <c r="D804" s="88"/>
    </row>
    <row r="805">
      <c r="D805" s="88"/>
    </row>
    <row r="806">
      <c r="D806" s="88"/>
    </row>
    <row r="807">
      <c r="D807" s="88"/>
    </row>
    <row r="808">
      <c r="D808" s="88"/>
    </row>
    <row r="809">
      <c r="D809" s="88"/>
    </row>
    <row r="810">
      <c r="D810" s="88"/>
    </row>
    <row r="811">
      <c r="D811" s="88"/>
    </row>
    <row r="812">
      <c r="D812" s="88"/>
    </row>
    <row r="813">
      <c r="D813" s="88"/>
    </row>
    <row r="814">
      <c r="D814" s="88"/>
    </row>
    <row r="815">
      <c r="D815" s="88"/>
    </row>
    <row r="816">
      <c r="D816" s="88"/>
    </row>
    <row r="817">
      <c r="D817" s="88"/>
    </row>
    <row r="818">
      <c r="D818" s="88"/>
    </row>
    <row r="819">
      <c r="D819" s="88"/>
    </row>
    <row r="820">
      <c r="D820" s="88"/>
    </row>
    <row r="821">
      <c r="D821" s="88"/>
    </row>
    <row r="822">
      <c r="D822" s="88"/>
    </row>
    <row r="823">
      <c r="D823" s="88"/>
    </row>
    <row r="824">
      <c r="D824" s="88"/>
    </row>
    <row r="825">
      <c r="D825" s="88"/>
    </row>
    <row r="826">
      <c r="D826" s="88"/>
    </row>
    <row r="827">
      <c r="D827" s="88"/>
    </row>
    <row r="828">
      <c r="D828" s="88"/>
    </row>
    <row r="829">
      <c r="D829" s="88"/>
    </row>
    <row r="830">
      <c r="D830" s="88"/>
    </row>
    <row r="831">
      <c r="D831" s="88"/>
    </row>
    <row r="832">
      <c r="D832" s="88"/>
    </row>
    <row r="833">
      <c r="D833" s="88"/>
    </row>
    <row r="834">
      <c r="D834" s="88"/>
    </row>
    <row r="835">
      <c r="D835" s="88"/>
    </row>
    <row r="836">
      <c r="D836" s="88"/>
    </row>
    <row r="837">
      <c r="D837" s="88"/>
    </row>
    <row r="838">
      <c r="D838" s="88"/>
    </row>
    <row r="839">
      <c r="D839" s="88"/>
    </row>
    <row r="840">
      <c r="D840" s="88"/>
    </row>
    <row r="841">
      <c r="D841" s="88"/>
    </row>
    <row r="842">
      <c r="D842" s="88"/>
    </row>
    <row r="843">
      <c r="D843" s="88"/>
    </row>
    <row r="844">
      <c r="D844" s="88"/>
    </row>
    <row r="845">
      <c r="D845" s="88"/>
    </row>
    <row r="846">
      <c r="D846" s="88"/>
    </row>
    <row r="847">
      <c r="D847" s="88"/>
    </row>
    <row r="848">
      <c r="D848" s="88"/>
    </row>
    <row r="849">
      <c r="D849" s="88"/>
    </row>
    <row r="850">
      <c r="D850" s="88"/>
    </row>
    <row r="851">
      <c r="D851" s="88"/>
    </row>
    <row r="852">
      <c r="D852" s="88"/>
    </row>
    <row r="853">
      <c r="D853" s="88"/>
    </row>
    <row r="854">
      <c r="D854" s="88"/>
    </row>
    <row r="855">
      <c r="D855" s="88"/>
    </row>
    <row r="856">
      <c r="D856" s="88"/>
    </row>
    <row r="857">
      <c r="D857" s="88"/>
    </row>
    <row r="858">
      <c r="D858" s="88"/>
    </row>
    <row r="859">
      <c r="D859" s="88"/>
    </row>
    <row r="860">
      <c r="D860" s="88"/>
    </row>
    <row r="861">
      <c r="D861" s="88"/>
    </row>
    <row r="862">
      <c r="D862" s="88"/>
    </row>
    <row r="863">
      <c r="D863" s="88"/>
    </row>
    <row r="864">
      <c r="D864" s="88"/>
    </row>
    <row r="865">
      <c r="D865" s="88"/>
    </row>
    <row r="866">
      <c r="D866" s="88"/>
    </row>
    <row r="867">
      <c r="D867" s="88"/>
    </row>
    <row r="868">
      <c r="D868" s="88"/>
    </row>
    <row r="869">
      <c r="D869" s="88"/>
    </row>
    <row r="870">
      <c r="D870" s="88"/>
    </row>
    <row r="871">
      <c r="D871" s="88"/>
    </row>
    <row r="872">
      <c r="D872" s="88"/>
    </row>
    <row r="873">
      <c r="D873" s="88"/>
    </row>
    <row r="874">
      <c r="D874" s="88"/>
    </row>
    <row r="875">
      <c r="D875" s="88"/>
    </row>
    <row r="876">
      <c r="D876" s="88"/>
    </row>
    <row r="877">
      <c r="D877" s="88"/>
    </row>
    <row r="878">
      <c r="D878" s="88"/>
    </row>
    <row r="879">
      <c r="D879" s="88"/>
    </row>
    <row r="880">
      <c r="D880" s="88"/>
    </row>
    <row r="881">
      <c r="D881" s="88"/>
    </row>
    <row r="882">
      <c r="D882" s="88"/>
    </row>
    <row r="883">
      <c r="D883" s="88"/>
    </row>
    <row r="884">
      <c r="D884" s="88"/>
    </row>
    <row r="885">
      <c r="D885" s="88"/>
    </row>
    <row r="886">
      <c r="D886" s="88"/>
    </row>
    <row r="887">
      <c r="D887" s="88"/>
    </row>
    <row r="888">
      <c r="D888" s="88"/>
    </row>
    <row r="889">
      <c r="D889" s="88"/>
    </row>
    <row r="890">
      <c r="D890" s="88"/>
    </row>
    <row r="891">
      <c r="D891" s="88"/>
    </row>
    <row r="892">
      <c r="D892" s="88"/>
    </row>
    <row r="893">
      <c r="D893" s="88"/>
    </row>
    <row r="894">
      <c r="D894" s="88"/>
    </row>
    <row r="895">
      <c r="D895" s="88"/>
    </row>
    <row r="896">
      <c r="D896" s="88"/>
    </row>
    <row r="897">
      <c r="D897" s="88"/>
    </row>
    <row r="898">
      <c r="D898" s="88"/>
    </row>
    <row r="899">
      <c r="D899" s="88"/>
    </row>
    <row r="900">
      <c r="D900" s="88"/>
    </row>
    <row r="901">
      <c r="D901" s="88"/>
    </row>
    <row r="902">
      <c r="D902" s="88"/>
    </row>
    <row r="903">
      <c r="D903" s="88"/>
    </row>
    <row r="904">
      <c r="D904" s="88"/>
    </row>
    <row r="905">
      <c r="D905" s="88"/>
    </row>
    <row r="906">
      <c r="D906" s="88"/>
    </row>
    <row r="907">
      <c r="D907" s="88"/>
    </row>
    <row r="908">
      <c r="D908" s="88"/>
    </row>
    <row r="909">
      <c r="D909" s="88"/>
    </row>
    <row r="910">
      <c r="D910" s="88"/>
    </row>
    <row r="911">
      <c r="D911" s="88"/>
    </row>
    <row r="912">
      <c r="D912" s="88"/>
    </row>
    <row r="913">
      <c r="D913" s="88"/>
    </row>
    <row r="914">
      <c r="D914" s="88"/>
    </row>
    <row r="915">
      <c r="D915" s="88"/>
    </row>
    <row r="916">
      <c r="D916" s="88"/>
    </row>
    <row r="917">
      <c r="D917" s="88"/>
    </row>
    <row r="918">
      <c r="D918" s="88"/>
    </row>
    <row r="919">
      <c r="D919" s="88"/>
    </row>
    <row r="920">
      <c r="D920" s="88"/>
    </row>
    <row r="921">
      <c r="D921" s="88"/>
    </row>
    <row r="922">
      <c r="D922" s="88"/>
    </row>
    <row r="923">
      <c r="D923" s="88"/>
    </row>
    <row r="924">
      <c r="D924" s="88"/>
    </row>
    <row r="925">
      <c r="D925" s="88"/>
    </row>
    <row r="926">
      <c r="D926" s="88"/>
    </row>
    <row r="927">
      <c r="D927" s="88"/>
    </row>
    <row r="928">
      <c r="D928" s="88"/>
    </row>
    <row r="929">
      <c r="D929" s="88"/>
    </row>
    <row r="930">
      <c r="D930" s="88"/>
    </row>
    <row r="931">
      <c r="D931" s="88"/>
    </row>
    <row r="932">
      <c r="D932" s="88"/>
    </row>
    <row r="933">
      <c r="D933" s="88"/>
    </row>
    <row r="934">
      <c r="D934" s="88"/>
    </row>
    <row r="935">
      <c r="D935" s="88"/>
    </row>
    <row r="936">
      <c r="D936" s="88"/>
    </row>
    <row r="937">
      <c r="D937" s="88"/>
    </row>
    <row r="938">
      <c r="D938" s="88"/>
    </row>
    <row r="939">
      <c r="D939" s="88"/>
    </row>
    <row r="940">
      <c r="D940" s="88"/>
    </row>
    <row r="941">
      <c r="D941" s="88"/>
    </row>
    <row r="942">
      <c r="D942" s="88"/>
    </row>
    <row r="943">
      <c r="D943" s="88"/>
    </row>
    <row r="944">
      <c r="D944" s="88"/>
    </row>
    <row r="945">
      <c r="D945" s="88"/>
    </row>
    <row r="946">
      <c r="D946" s="88"/>
    </row>
    <row r="947">
      <c r="D947" s="88"/>
    </row>
    <row r="948">
      <c r="D948" s="88"/>
    </row>
    <row r="949">
      <c r="D949" s="88"/>
    </row>
    <row r="950">
      <c r="D950" s="88"/>
    </row>
    <row r="951">
      <c r="D951" s="88"/>
    </row>
    <row r="952">
      <c r="D952" s="88"/>
    </row>
    <row r="953">
      <c r="D953" s="88"/>
    </row>
    <row r="954">
      <c r="D954" s="88"/>
    </row>
    <row r="955">
      <c r="D955" s="88"/>
    </row>
    <row r="956">
      <c r="D956" s="88"/>
    </row>
    <row r="957">
      <c r="D957" s="88"/>
    </row>
    <row r="958">
      <c r="D958" s="88"/>
    </row>
    <row r="959">
      <c r="D959" s="88"/>
    </row>
    <row r="960">
      <c r="D960" s="88"/>
    </row>
    <row r="961">
      <c r="D961" s="88"/>
    </row>
    <row r="962">
      <c r="D962" s="88"/>
    </row>
    <row r="963">
      <c r="D963" s="88"/>
    </row>
    <row r="964">
      <c r="D964" s="88"/>
    </row>
    <row r="965">
      <c r="D965" s="88"/>
    </row>
    <row r="966">
      <c r="D966" s="88"/>
    </row>
    <row r="967">
      <c r="D967" s="88"/>
    </row>
    <row r="968">
      <c r="D968" s="88"/>
    </row>
    <row r="969">
      <c r="D969" s="88"/>
    </row>
    <row r="970">
      <c r="D970" s="88"/>
    </row>
    <row r="971">
      <c r="D971" s="88"/>
    </row>
    <row r="972">
      <c r="D972" s="88"/>
    </row>
    <row r="973">
      <c r="D973" s="88"/>
    </row>
    <row r="974">
      <c r="D974" s="88"/>
    </row>
    <row r="975">
      <c r="D975" s="88"/>
    </row>
    <row r="976">
      <c r="D976" s="88"/>
    </row>
    <row r="977">
      <c r="D977" s="88"/>
    </row>
    <row r="978">
      <c r="D978" s="88"/>
    </row>
    <row r="979">
      <c r="D979" s="88"/>
    </row>
    <row r="980">
      <c r="D980" s="88"/>
    </row>
    <row r="981">
      <c r="D981" s="88"/>
    </row>
    <row r="982">
      <c r="D982" s="88"/>
    </row>
    <row r="983">
      <c r="D983" s="88"/>
    </row>
    <row r="984">
      <c r="D984" s="88"/>
    </row>
    <row r="985">
      <c r="D985" s="88"/>
    </row>
    <row r="986">
      <c r="D986" s="88"/>
    </row>
    <row r="987">
      <c r="D987" s="88"/>
    </row>
    <row r="988">
      <c r="D988" s="88"/>
    </row>
    <row r="989">
      <c r="D989" s="88"/>
    </row>
    <row r="990">
      <c r="D990" s="88"/>
    </row>
    <row r="991">
      <c r="D991" s="88"/>
    </row>
    <row r="992">
      <c r="D992" s="88"/>
    </row>
    <row r="993">
      <c r="D993" s="88"/>
    </row>
    <row r="994">
      <c r="D994" s="88"/>
    </row>
    <row r="995">
      <c r="D995" s="88"/>
    </row>
    <row r="996">
      <c r="D996" s="88"/>
    </row>
    <row r="997">
      <c r="D997" s="88"/>
    </row>
    <row r="998">
      <c r="D998" s="88"/>
    </row>
    <row r="999">
      <c r="D999" s="88"/>
    </row>
    <row r="1000"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4.43"/>
    <col customWidth="1" min="2" max="2" width="20.71"/>
    <col customWidth="1" min="3" max="3" width="27.86"/>
    <col customWidth="1" min="4" max="4" width="13.57"/>
    <col customWidth="1" min="5" max="5" width="23.57"/>
  </cols>
  <sheetData>
    <row r="1">
      <c r="A1" s="14" t="s">
        <v>126</v>
      </c>
      <c r="B1" s="14" t="s">
        <v>75</v>
      </c>
      <c r="E1" s="14" t="s">
        <v>201</v>
      </c>
      <c r="F1" s="30">
        <v>507.6</v>
      </c>
    </row>
    <row r="2">
      <c r="A2" s="14" t="s">
        <v>129</v>
      </c>
      <c r="B2" s="86">
        <v>43479.0</v>
      </c>
      <c r="C2" s="87" t="s">
        <v>130</v>
      </c>
      <c r="D2" s="5">
        <v>1122.54</v>
      </c>
      <c r="E2" s="14" t="s">
        <v>201</v>
      </c>
      <c r="F2" s="30">
        <v>166.94</v>
      </c>
      <c r="G2" s="14" t="s">
        <v>203</v>
      </c>
    </row>
    <row r="3">
      <c r="A3" s="14" t="s">
        <v>131</v>
      </c>
      <c r="B3" s="86">
        <v>43515.0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296</v>
      </c>
      <c r="C4" s="87" t="s">
        <v>137</v>
      </c>
      <c r="D4" s="5">
        <v>0.0</v>
      </c>
      <c r="F4" s="30"/>
    </row>
    <row r="5">
      <c r="C5" s="7" t="s">
        <v>139</v>
      </c>
      <c r="D5" s="5">
        <v>0.0</v>
      </c>
      <c r="F5" s="30"/>
    </row>
    <row r="6">
      <c r="A6" s="14" t="s">
        <v>140</v>
      </c>
      <c r="E6" s="7" t="s">
        <v>220</v>
      </c>
      <c r="F6" s="88">
        <f>sum(F1:F5)</f>
        <v>674.54</v>
      </c>
    </row>
    <row r="7">
      <c r="A7" s="14" t="s">
        <v>210</v>
      </c>
      <c r="B7" s="91">
        <v>448.0</v>
      </c>
      <c r="C7" s="7" t="s">
        <v>142</v>
      </c>
      <c r="D7" s="5">
        <v>1957.02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E11" s="9"/>
    </row>
    <row r="12">
      <c r="C12" s="7" t="s">
        <v>153</v>
      </c>
      <c r="D12" s="88">
        <f t="shared" ref="D12:D15" si="1">sum(D7-D2)</f>
        <v>834.48</v>
      </c>
      <c r="E12" s="85"/>
    </row>
    <row r="13">
      <c r="A13" s="14" t="s">
        <v>156</v>
      </c>
      <c r="B13" s="93">
        <f>sum(B7:B10)</f>
        <v>448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674.54</v>
      </c>
      <c r="C14" s="7" t="s">
        <v>160</v>
      </c>
      <c r="D14" s="5">
        <f t="shared" si="1"/>
        <v>0</v>
      </c>
      <c r="E14" s="85"/>
    </row>
    <row r="15">
      <c r="A15" s="7" t="s">
        <v>161</v>
      </c>
      <c r="B15" s="90">
        <f>sum(B13:B14)</f>
        <v>1122.54</v>
      </c>
      <c r="C15" s="7" t="s">
        <v>162</v>
      </c>
      <c r="D15" s="5">
        <f t="shared" si="1"/>
        <v>0</v>
      </c>
      <c r="E15" s="85"/>
    </row>
    <row r="16">
      <c r="A16" s="14" t="s">
        <v>164</v>
      </c>
      <c r="B16" s="95">
        <v>1957.02</v>
      </c>
      <c r="E16" s="85"/>
    </row>
    <row r="17">
      <c r="A17" s="14" t="s">
        <v>166</v>
      </c>
      <c r="B17" s="95">
        <v>71.79</v>
      </c>
      <c r="D17" s="7"/>
      <c r="E17" s="88"/>
    </row>
    <row r="18">
      <c r="A18" s="14" t="s">
        <v>168</v>
      </c>
      <c r="B18" s="99">
        <f>sum(B16+B17)</f>
        <v>2028.81</v>
      </c>
      <c r="E18" s="9"/>
    </row>
    <row r="19">
      <c r="A19" s="14" t="s">
        <v>169</v>
      </c>
      <c r="B19" s="90">
        <f>sum(B16-B15)</f>
        <v>834.48</v>
      </c>
    </row>
    <row r="20">
      <c r="A20" s="14" t="s">
        <v>225</v>
      </c>
      <c r="B20" s="103">
        <f>sum(B15*1.45)</f>
        <v>1627.683</v>
      </c>
    </row>
    <row r="21">
      <c r="A21" s="14" t="s">
        <v>173</v>
      </c>
      <c r="B21" s="30">
        <v>0.0</v>
      </c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71"/>
    <col customWidth="1" min="3" max="3" width="27.86"/>
    <col customWidth="1" min="5" max="5" width="24.0"/>
  </cols>
  <sheetData>
    <row r="1">
      <c r="A1" s="37" t="s">
        <v>126</v>
      </c>
      <c r="B1" s="38" t="s">
        <v>76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43483.0</v>
      </c>
      <c r="C2" s="36" t="s">
        <v>130</v>
      </c>
      <c r="D2" s="42">
        <v>286.76</v>
      </c>
      <c r="E2" s="4"/>
      <c r="F2" s="10"/>
      <c r="G2" s="4"/>
      <c r="H2" s="4"/>
    </row>
    <row r="3">
      <c r="A3" s="45" t="s">
        <v>131</v>
      </c>
      <c r="B3" s="41">
        <v>43509.0</v>
      </c>
      <c r="C3" s="36" t="s">
        <v>132</v>
      </c>
      <c r="D3" s="46">
        <v>0.0</v>
      </c>
      <c r="E3" s="26" t="s">
        <v>297</v>
      </c>
      <c r="F3" s="65">
        <v>286.76</v>
      </c>
      <c r="G3" s="45" t="s">
        <v>216</v>
      </c>
      <c r="H3" s="4"/>
    </row>
    <row r="4">
      <c r="A4" s="4" t="s">
        <v>135</v>
      </c>
      <c r="B4" s="26" t="s">
        <v>298</v>
      </c>
      <c r="C4" s="36" t="s">
        <v>137</v>
      </c>
      <c r="D4" s="46">
        <v>0.0</v>
      </c>
      <c r="E4" s="26"/>
      <c r="F4" s="32">
        <v>0.0</v>
      </c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299</v>
      </c>
      <c r="B7" s="33"/>
      <c r="C7" s="36" t="s">
        <v>142</v>
      </c>
      <c r="D7" s="42">
        <v>625.58</v>
      </c>
      <c r="E7" s="4"/>
      <c r="F7" s="10"/>
      <c r="G7" s="4"/>
      <c r="H7" s="4"/>
    </row>
    <row r="8">
      <c r="A8" s="26"/>
      <c r="B8" s="32"/>
      <c r="C8" s="36" t="s">
        <v>144</v>
      </c>
      <c r="D8" s="46">
        <v>0.0</v>
      </c>
      <c r="E8" s="36" t="s">
        <v>220</v>
      </c>
      <c r="F8" s="46">
        <f>sum(F3:F7)</f>
        <v>286.76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271.056</v>
      </c>
      <c r="E12" s="127"/>
      <c r="F12" s="128"/>
      <c r="G12" s="129"/>
      <c r="H12" s="130"/>
    </row>
    <row r="13">
      <c r="A13" s="4" t="s">
        <v>156</v>
      </c>
      <c r="B13" s="62">
        <f>sum(B7:B10)</f>
        <v>0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286.76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286.76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625.58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0.0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625.58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338.82</v>
      </c>
      <c r="C19" s="26" t="s">
        <v>245</v>
      </c>
      <c r="D19" s="10">
        <f>sum(B19*0.2)</f>
        <v>67.764</v>
      </c>
      <c r="E19" s="136" t="s">
        <v>246</v>
      </c>
      <c r="F19" s="137">
        <f>sum(B19-D19)</f>
        <v>271.056</v>
      </c>
      <c r="G19" s="138"/>
      <c r="H19" s="139"/>
    </row>
    <row r="20">
      <c r="A20" s="26" t="s">
        <v>300</v>
      </c>
      <c r="B20" s="63">
        <f>sum(B15*2.2)</f>
        <v>630.872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25.71"/>
    <col customWidth="1" min="3" max="3" width="28.0"/>
    <col customWidth="1" min="4" max="4" width="13.57"/>
    <col customWidth="1" min="5" max="5" width="23.43"/>
    <col customWidth="1" min="6" max="6" width="20.0"/>
    <col customWidth="1" min="7" max="7" width="20.57"/>
  </cols>
  <sheetData>
    <row r="1">
      <c r="A1" s="97" t="s">
        <v>126</v>
      </c>
      <c r="B1" s="109" t="s">
        <v>77</v>
      </c>
      <c r="C1" s="97"/>
      <c r="D1" s="88"/>
      <c r="E1" s="7" t="s">
        <v>127</v>
      </c>
      <c r="F1" s="9"/>
      <c r="G1" s="7" t="s">
        <v>128</v>
      </c>
      <c r="H1" s="9"/>
    </row>
    <row r="2">
      <c r="A2" s="97" t="s">
        <v>129</v>
      </c>
      <c r="B2" s="145">
        <v>43483.0</v>
      </c>
      <c r="C2" s="87" t="s">
        <v>130</v>
      </c>
      <c r="D2" s="5">
        <v>471.63</v>
      </c>
      <c r="F2" s="9"/>
      <c r="H2" s="9"/>
    </row>
    <row r="3">
      <c r="A3" s="97" t="s">
        <v>131</v>
      </c>
      <c r="B3" s="145">
        <v>43547.0</v>
      </c>
      <c r="C3" s="87" t="s">
        <v>132</v>
      </c>
      <c r="D3" s="5">
        <v>0.0</v>
      </c>
      <c r="E3" s="109" t="s">
        <v>301</v>
      </c>
      <c r="F3" s="110">
        <v>471.63</v>
      </c>
      <c r="G3" s="109" t="s">
        <v>216</v>
      </c>
      <c r="H3" s="114">
        <v>0.0</v>
      </c>
    </row>
    <row r="4">
      <c r="A4" s="97" t="s">
        <v>135</v>
      </c>
      <c r="B4" s="109" t="s">
        <v>302</v>
      </c>
      <c r="C4" s="87" t="s">
        <v>214</v>
      </c>
      <c r="D4" s="5">
        <v>0.0</v>
      </c>
      <c r="H4" s="9"/>
    </row>
    <row r="5">
      <c r="A5" s="97"/>
      <c r="B5" s="97"/>
      <c r="C5" s="87" t="s">
        <v>139</v>
      </c>
      <c r="D5" s="5">
        <v>0.0</v>
      </c>
      <c r="E5" s="97"/>
      <c r="F5" s="98"/>
      <c r="H5" s="9"/>
    </row>
    <row r="6">
      <c r="A6" s="97" t="s">
        <v>140</v>
      </c>
      <c r="B6" s="97"/>
      <c r="C6" s="18"/>
      <c r="D6" s="88"/>
      <c r="E6" s="97"/>
      <c r="F6" s="98"/>
      <c r="H6" s="9"/>
    </row>
    <row r="7">
      <c r="A7" s="97"/>
      <c r="B7" s="113">
        <v>0.0</v>
      </c>
      <c r="C7" s="7" t="s">
        <v>142</v>
      </c>
      <c r="D7" s="5">
        <v>1048.0</v>
      </c>
      <c r="E7" s="97"/>
      <c r="F7" s="98"/>
      <c r="H7" s="9"/>
    </row>
    <row r="8">
      <c r="B8" s="98"/>
      <c r="C8" s="7" t="s">
        <v>144</v>
      </c>
      <c r="D8" s="5">
        <v>0.0</v>
      </c>
      <c r="E8" s="105" t="s">
        <v>220</v>
      </c>
      <c r="F8" s="108">
        <f>sum(F3:F7)</f>
        <v>471.63</v>
      </c>
      <c r="H8" s="9"/>
    </row>
    <row r="9">
      <c r="B9" s="98"/>
      <c r="C9" s="7" t="s">
        <v>147</v>
      </c>
      <c r="D9" s="5">
        <v>0.0</v>
      </c>
      <c r="E9" s="97"/>
      <c r="F9" s="98"/>
      <c r="H9" s="9"/>
    </row>
    <row r="10">
      <c r="B10" s="98"/>
      <c r="C10" s="7" t="s">
        <v>150</v>
      </c>
      <c r="D10" s="5">
        <v>0.0</v>
      </c>
      <c r="E10" s="105"/>
      <c r="F10" s="98"/>
      <c r="H10" s="9"/>
    </row>
    <row r="11">
      <c r="B11" s="9"/>
      <c r="C11" s="18"/>
      <c r="D11" s="88"/>
      <c r="E11" s="98"/>
      <c r="G11" s="9"/>
    </row>
    <row r="12">
      <c r="C12" s="7" t="s">
        <v>153</v>
      </c>
      <c r="D12" s="88">
        <f t="shared" ref="D12:D15" si="1">sum(D7-D2)</f>
        <v>576.37</v>
      </c>
      <c r="E12" s="98"/>
      <c r="G12" s="9"/>
    </row>
    <row r="13">
      <c r="A13" s="97" t="s">
        <v>156</v>
      </c>
      <c r="B13" s="155">
        <f>sum(B7:B10)</f>
        <v>0</v>
      </c>
      <c r="C13" s="7" t="s">
        <v>157</v>
      </c>
      <c r="D13" s="88">
        <f t="shared" si="1"/>
        <v>0</v>
      </c>
      <c r="E13" s="98"/>
      <c r="G13" s="9"/>
    </row>
    <row r="14">
      <c r="A14" s="97" t="s">
        <v>159</v>
      </c>
      <c r="B14" s="98">
        <f>sum(F8)</f>
        <v>471.63</v>
      </c>
      <c r="C14" s="7" t="s">
        <v>160</v>
      </c>
      <c r="D14" s="88">
        <f t="shared" si="1"/>
        <v>0</v>
      </c>
      <c r="E14" s="98"/>
      <c r="G14" s="9"/>
    </row>
    <row r="15">
      <c r="A15" s="105" t="s">
        <v>161</v>
      </c>
      <c r="B15" s="108">
        <f>sum(B13:B14)</f>
        <v>471.63</v>
      </c>
      <c r="C15" s="7" t="s">
        <v>162</v>
      </c>
      <c r="D15" s="88">
        <f t="shared" si="1"/>
        <v>0</v>
      </c>
      <c r="E15" s="98"/>
      <c r="G15" s="9"/>
    </row>
    <row r="16">
      <c r="A16" s="97" t="s">
        <v>164</v>
      </c>
      <c r="B16" s="111">
        <v>1048.0</v>
      </c>
      <c r="C16" s="97"/>
      <c r="D16" s="144"/>
      <c r="E16" s="98"/>
      <c r="G16" s="9"/>
    </row>
    <row r="17">
      <c r="A17" s="97" t="s">
        <v>166</v>
      </c>
      <c r="B17" s="98">
        <v>0.0</v>
      </c>
      <c r="C17" s="97"/>
      <c r="D17" s="144"/>
      <c r="E17" s="98"/>
      <c r="G17" s="9"/>
    </row>
    <row r="18">
      <c r="A18" s="97" t="s">
        <v>168</v>
      </c>
      <c r="B18" s="108">
        <f>sum(B16+B17)</f>
        <v>1048</v>
      </c>
      <c r="C18" s="97"/>
      <c r="D18" s="144"/>
      <c r="E18" s="98"/>
      <c r="G18" s="9"/>
    </row>
    <row r="19">
      <c r="A19" s="97" t="s">
        <v>169</v>
      </c>
      <c r="B19" s="108">
        <f>sum(B16-B15)</f>
        <v>576.37</v>
      </c>
      <c r="C19" s="97"/>
      <c r="D19" s="144"/>
      <c r="E19" s="98"/>
      <c r="G19" s="9"/>
    </row>
    <row r="20">
      <c r="A20" s="109" t="s">
        <v>300</v>
      </c>
      <c r="B20" s="114">
        <f>sum(B15*2.2)</f>
        <v>1037.586</v>
      </c>
      <c r="C20" s="97"/>
      <c r="D20" s="144"/>
      <c r="E20" s="98"/>
      <c r="G20" s="9"/>
    </row>
    <row r="21">
      <c r="A21" s="14" t="s">
        <v>173</v>
      </c>
      <c r="B21" s="111">
        <v>0.0</v>
      </c>
      <c r="C21" s="97"/>
      <c r="D21" s="144"/>
      <c r="E21" s="98"/>
      <c r="G21" s="9"/>
    </row>
    <row r="22">
      <c r="A22" s="87"/>
      <c r="B22" s="98"/>
      <c r="C22" s="97"/>
      <c r="D22" s="144"/>
      <c r="E22" s="98"/>
      <c r="G22" s="9"/>
    </row>
    <row r="23">
      <c r="A23" s="97"/>
      <c r="B23" s="97"/>
      <c r="C23" s="97"/>
      <c r="D23" s="144"/>
      <c r="E23" s="98"/>
      <c r="G23" s="9"/>
    </row>
    <row r="24">
      <c r="A24" s="97"/>
      <c r="B24" s="97"/>
      <c r="C24" s="97"/>
      <c r="D24" s="144"/>
      <c r="E24" s="98"/>
      <c r="G24" s="9"/>
    </row>
    <row r="25">
      <c r="A25" s="97"/>
      <c r="B25" s="97"/>
      <c r="C25" s="97"/>
      <c r="D25" s="144"/>
      <c r="E25" s="98"/>
      <c r="G25" s="9"/>
    </row>
    <row r="26">
      <c r="A26" s="97"/>
      <c r="B26" s="97"/>
      <c r="C26" s="97"/>
      <c r="D26" s="144"/>
      <c r="E26" s="98"/>
      <c r="G26" s="9"/>
    </row>
    <row r="27">
      <c r="A27" s="97"/>
      <c r="B27" s="97"/>
      <c r="C27" s="97"/>
      <c r="D27" s="144"/>
      <c r="E27" s="98"/>
      <c r="G27" s="9"/>
    </row>
    <row r="28">
      <c r="A28" s="97"/>
      <c r="B28" s="97"/>
      <c r="C28" s="97"/>
      <c r="D28" s="144"/>
      <c r="E28" s="98"/>
      <c r="G28" s="9"/>
    </row>
    <row r="29">
      <c r="A29" s="97"/>
      <c r="B29" s="97"/>
      <c r="C29" s="97"/>
      <c r="D29" s="144"/>
      <c r="E29" s="98"/>
      <c r="G29" s="9"/>
    </row>
    <row r="30">
      <c r="A30" s="97"/>
      <c r="B30" s="97"/>
      <c r="C30" s="97"/>
      <c r="D30" s="144"/>
      <c r="E30" s="98"/>
      <c r="G30" s="9"/>
    </row>
    <row r="31">
      <c r="A31" s="97"/>
      <c r="B31" s="97"/>
      <c r="C31" s="97"/>
      <c r="D31" s="144"/>
      <c r="E31" s="98"/>
      <c r="G31" s="9"/>
    </row>
    <row r="32">
      <c r="A32" s="97"/>
      <c r="B32" s="97"/>
      <c r="C32" s="97"/>
      <c r="D32" s="144"/>
      <c r="E32" s="98"/>
      <c r="G32" s="9"/>
    </row>
    <row r="33">
      <c r="A33" s="97"/>
      <c r="B33" s="97"/>
      <c r="C33" s="97"/>
      <c r="D33" s="144"/>
      <c r="E33" s="98"/>
      <c r="G33" s="9"/>
    </row>
    <row r="34">
      <c r="A34" s="97"/>
      <c r="B34" s="97"/>
      <c r="C34" s="97"/>
      <c r="D34" s="144"/>
      <c r="E34" s="98"/>
      <c r="G34" s="9"/>
    </row>
    <row r="35">
      <c r="A35" s="97"/>
      <c r="B35" s="97"/>
      <c r="C35" s="97"/>
      <c r="D35" s="144"/>
      <c r="E35" s="98"/>
      <c r="G35" s="9"/>
    </row>
    <row r="36">
      <c r="A36" s="97"/>
      <c r="B36" s="97"/>
      <c r="C36" s="97"/>
      <c r="D36" s="144"/>
      <c r="E36" s="98"/>
      <c r="G36" s="9"/>
    </row>
    <row r="37">
      <c r="A37" s="97"/>
      <c r="B37" s="97"/>
      <c r="C37" s="97"/>
      <c r="D37" s="144"/>
      <c r="E37" s="98"/>
      <c r="G37" s="9"/>
    </row>
    <row r="38">
      <c r="A38" s="97"/>
      <c r="B38" s="97"/>
      <c r="C38" s="97"/>
      <c r="D38" s="144"/>
      <c r="E38" s="98"/>
      <c r="G38" s="9"/>
    </row>
    <row r="39">
      <c r="A39" s="97"/>
      <c r="B39" s="97"/>
      <c r="C39" s="97"/>
      <c r="D39" s="144"/>
      <c r="E39" s="98"/>
      <c r="G39" s="9"/>
    </row>
    <row r="40">
      <c r="A40" s="97"/>
      <c r="B40" s="97"/>
      <c r="C40" s="97"/>
      <c r="D40" s="144"/>
      <c r="E40" s="98"/>
      <c r="G40" s="9"/>
    </row>
    <row r="41">
      <c r="A41" s="97"/>
      <c r="B41" s="97"/>
      <c r="C41" s="97"/>
      <c r="D41" s="144"/>
      <c r="E41" s="98"/>
      <c r="G41" s="9"/>
    </row>
    <row r="42">
      <c r="A42" s="97"/>
      <c r="B42" s="97"/>
      <c r="C42" s="97"/>
      <c r="D42" s="144"/>
      <c r="E42" s="98"/>
      <c r="G42" s="9"/>
    </row>
    <row r="43">
      <c r="A43" s="97"/>
      <c r="B43" s="97"/>
      <c r="C43" s="97"/>
      <c r="D43" s="144"/>
      <c r="E43" s="98"/>
      <c r="G43" s="9"/>
    </row>
    <row r="44">
      <c r="A44" s="97"/>
      <c r="B44" s="97"/>
      <c r="C44" s="97"/>
      <c r="D44" s="144"/>
      <c r="E44" s="98"/>
      <c r="G44" s="9"/>
    </row>
    <row r="45">
      <c r="A45" s="97"/>
      <c r="B45" s="97"/>
      <c r="C45" s="97"/>
      <c r="D45" s="144"/>
      <c r="E45" s="98"/>
      <c r="G45" s="9"/>
    </row>
    <row r="46">
      <c r="A46" s="97"/>
      <c r="B46" s="97"/>
      <c r="C46" s="97"/>
      <c r="D46" s="144"/>
      <c r="E46" s="98"/>
      <c r="G46" s="9"/>
    </row>
    <row r="47">
      <c r="A47" s="97"/>
      <c r="B47" s="97"/>
      <c r="C47" s="97"/>
      <c r="D47" s="144"/>
      <c r="E47" s="98"/>
      <c r="G47" s="9"/>
    </row>
    <row r="48">
      <c r="A48" s="97"/>
      <c r="B48" s="97"/>
      <c r="C48" s="97"/>
      <c r="D48" s="144"/>
      <c r="E48" s="98"/>
      <c r="G48" s="9"/>
    </row>
    <row r="49">
      <c r="A49" s="97"/>
      <c r="B49" s="97"/>
      <c r="C49" s="97"/>
      <c r="D49" s="144"/>
      <c r="E49" s="98"/>
      <c r="G49" s="9"/>
    </row>
    <row r="50">
      <c r="A50" s="97"/>
      <c r="B50" s="97"/>
      <c r="C50" s="97"/>
      <c r="D50" s="144"/>
      <c r="E50" s="98"/>
      <c r="G50" s="9"/>
    </row>
    <row r="51">
      <c r="A51" s="97"/>
      <c r="B51" s="97"/>
      <c r="C51" s="97"/>
      <c r="D51" s="144"/>
      <c r="E51" s="98"/>
      <c r="G51" s="9"/>
    </row>
    <row r="52">
      <c r="A52" s="97"/>
      <c r="B52" s="97"/>
      <c r="C52" s="97"/>
      <c r="D52" s="144"/>
      <c r="E52" s="98"/>
      <c r="G52" s="9"/>
    </row>
    <row r="53">
      <c r="A53" s="97"/>
      <c r="B53" s="97"/>
      <c r="C53" s="97"/>
      <c r="D53" s="144"/>
      <c r="E53" s="98"/>
      <c r="G53" s="9"/>
    </row>
    <row r="54">
      <c r="A54" s="97"/>
      <c r="B54" s="97"/>
      <c r="C54" s="97"/>
      <c r="D54" s="144"/>
      <c r="E54" s="98"/>
      <c r="G54" s="9"/>
    </row>
    <row r="55">
      <c r="A55" s="97"/>
      <c r="B55" s="97"/>
      <c r="C55" s="97"/>
      <c r="D55" s="144"/>
      <c r="E55" s="98"/>
      <c r="G55" s="9"/>
    </row>
    <row r="56">
      <c r="A56" s="97"/>
      <c r="B56" s="97"/>
      <c r="C56" s="97"/>
      <c r="D56" s="144"/>
      <c r="E56" s="98"/>
      <c r="G56" s="9"/>
    </row>
    <row r="57">
      <c r="A57" s="97"/>
      <c r="B57" s="97"/>
      <c r="C57" s="97"/>
      <c r="D57" s="144"/>
      <c r="E57" s="98"/>
      <c r="G57" s="9"/>
    </row>
    <row r="58">
      <c r="A58" s="97"/>
      <c r="B58" s="97"/>
      <c r="C58" s="97"/>
      <c r="D58" s="144"/>
      <c r="E58" s="98"/>
      <c r="G58" s="9"/>
    </row>
    <row r="59">
      <c r="A59" s="97"/>
      <c r="B59" s="97"/>
      <c r="C59" s="97"/>
      <c r="D59" s="144"/>
      <c r="E59" s="98"/>
      <c r="G59" s="9"/>
    </row>
    <row r="60">
      <c r="A60" s="97"/>
      <c r="B60" s="97"/>
      <c r="C60" s="97"/>
      <c r="D60" s="144"/>
      <c r="E60" s="98"/>
      <c r="G60" s="9"/>
    </row>
    <row r="61">
      <c r="A61" s="97"/>
      <c r="B61" s="97"/>
      <c r="C61" s="97"/>
      <c r="D61" s="144"/>
      <c r="E61" s="98"/>
      <c r="G61" s="9"/>
    </row>
    <row r="62">
      <c r="A62" s="97"/>
      <c r="B62" s="97"/>
      <c r="C62" s="97"/>
      <c r="D62" s="144"/>
      <c r="E62" s="98"/>
      <c r="G62" s="9"/>
    </row>
    <row r="63">
      <c r="A63" s="97"/>
      <c r="B63" s="97"/>
      <c r="C63" s="97"/>
      <c r="D63" s="144"/>
      <c r="E63" s="98"/>
      <c r="G63" s="9"/>
    </row>
    <row r="64">
      <c r="A64" s="97"/>
      <c r="B64" s="97"/>
      <c r="C64" s="97"/>
      <c r="D64" s="144"/>
      <c r="E64" s="98"/>
      <c r="G64" s="9"/>
    </row>
    <row r="65">
      <c r="A65" s="97"/>
      <c r="B65" s="97"/>
      <c r="C65" s="97"/>
      <c r="D65" s="144"/>
      <c r="E65" s="98"/>
      <c r="G65" s="9"/>
    </row>
    <row r="66">
      <c r="A66" s="97"/>
      <c r="B66" s="97"/>
      <c r="C66" s="97"/>
      <c r="D66" s="144"/>
      <c r="E66" s="98"/>
      <c r="G66" s="9"/>
    </row>
    <row r="67">
      <c r="A67" s="97"/>
      <c r="B67" s="97"/>
      <c r="C67" s="97"/>
      <c r="D67" s="144"/>
      <c r="E67" s="98"/>
      <c r="G67" s="9"/>
    </row>
    <row r="68">
      <c r="A68" s="97"/>
      <c r="B68" s="97"/>
      <c r="C68" s="97"/>
      <c r="D68" s="144"/>
      <c r="E68" s="98"/>
      <c r="G68" s="9"/>
    </row>
    <row r="69">
      <c r="A69" s="97"/>
      <c r="B69" s="97"/>
      <c r="C69" s="97"/>
      <c r="D69" s="144"/>
      <c r="E69" s="98"/>
      <c r="G69" s="9"/>
    </row>
    <row r="70">
      <c r="A70" s="97"/>
      <c r="B70" s="97"/>
      <c r="C70" s="97"/>
      <c r="D70" s="144"/>
      <c r="E70" s="98"/>
      <c r="G70" s="9"/>
    </row>
    <row r="71">
      <c r="A71" s="97"/>
      <c r="B71" s="97"/>
      <c r="C71" s="97"/>
      <c r="D71" s="144"/>
      <c r="E71" s="98"/>
      <c r="G71" s="9"/>
    </row>
    <row r="72">
      <c r="A72" s="97"/>
      <c r="B72" s="97"/>
      <c r="C72" s="97"/>
      <c r="D72" s="144"/>
      <c r="E72" s="98"/>
      <c r="G72" s="9"/>
    </row>
    <row r="73">
      <c r="A73" s="97"/>
      <c r="B73" s="97"/>
      <c r="C73" s="97"/>
      <c r="D73" s="144"/>
      <c r="E73" s="98"/>
      <c r="G73" s="9"/>
    </row>
    <row r="74">
      <c r="A74" s="97"/>
      <c r="B74" s="97"/>
      <c r="C74" s="97"/>
      <c r="D74" s="144"/>
      <c r="E74" s="98"/>
      <c r="G74" s="9"/>
    </row>
    <row r="75">
      <c r="A75" s="97"/>
      <c r="B75" s="97"/>
      <c r="C75" s="97"/>
      <c r="D75" s="144"/>
      <c r="E75" s="98"/>
      <c r="G75" s="9"/>
    </row>
    <row r="76">
      <c r="A76" s="97"/>
      <c r="B76" s="97"/>
      <c r="C76" s="97"/>
      <c r="D76" s="144"/>
      <c r="E76" s="98"/>
      <c r="G76" s="9"/>
    </row>
    <row r="77">
      <c r="A77" s="97"/>
      <c r="B77" s="97"/>
      <c r="C77" s="97"/>
      <c r="D77" s="144"/>
      <c r="E77" s="98"/>
      <c r="G77" s="9"/>
    </row>
    <row r="78">
      <c r="A78" s="97"/>
      <c r="B78" s="97"/>
      <c r="C78" s="97"/>
      <c r="D78" s="144"/>
      <c r="E78" s="98"/>
      <c r="G78" s="9"/>
    </row>
    <row r="79">
      <c r="A79" s="97"/>
      <c r="B79" s="97"/>
      <c r="C79" s="97"/>
      <c r="D79" s="144"/>
      <c r="E79" s="98"/>
      <c r="G79" s="9"/>
    </row>
    <row r="80">
      <c r="A80" s="97"/>
      <c r="B80" s="97"/>
      <c r="C80" s="97"/>
      <c r="D80" s="144"/>
      <c r="E80" s="98"/>
      <c r="G80" s="9"/>
    </row>
    <row r="81">
      <c r="A81" s="97"/>
      <c r="B81" s="97"/>
      <c r="C81" s="97"/>
      <c r="D81" s="144"/>
      <c r="E81" s="98"/>
      <c r="G81" s="9"/>
    </row>
    <row r="82">
      <c r="A82" s="97"/>
      <c r="B82" s="97"/>
      <c r="C82" s="97"/>
      <c r="D82" s="144"/>
      <c r="E82" s="98"/>
      <c r="G82" s="9"/>
    </row>
    <row r="83">
      <c r="A83" s="97"/>
      <c r="B83" s="97"/>
      <c r="C83" s="97"/>
      <c r="D83" s="144"/>
      <c r="E83" s="98"/>
      <c r="G83" s="9"/>
    </row>
    <row r="84">
      <c r="A84" s="97"/>
      <c r="B84" s="97"/>
      <c r="C84" s="97"/>
      <c r="D84" s="144"/>
      <c r="E84" s="98"/>
      <c r="G84" s="9"/>
    </row>
    <row r="85">
      <c r="A85" s="97"/>
      <c r="B85" s="97"/>
      <c r="C85" s="97"/>
      <c r="D85" s="144"/>
      <c r="E85" s="98"/>
      <c r="G85" s="9"/>
    </row>
    <row r="86">
      <c r="A86" s="97"/>
      <c r="B86" s="97"/>
      <c r="C86" s="97"/>
      <c r="D86" s="144"/>
      <c r="E86" s="98"/>
      <c r="G86" s="9"/>
    </row>
    <row r="87">
      <c r="A87" s="97"/>
      <c r="B87" s="97"/>
      <c r="C87" s="97"/>
      <c r="D87" s="144"/>
      <c r="E87" s="98"/>
      <c r="G87" s="9"/>
    </row>
    <row r="88">
      <c r="A88" s="97"/>
      <c r="B88" s="97"/>
      <c r="C88" s="97"/>
      <c r="D88" s="144"/>
      <c r="E88" s="98"/>
      <c r="G88" s="9"/>
    </row>
    <row r="89">
      <c r="A89" s="97"/>
      <c r="B89" s="97"/>
      <c r="C89" s="97"/>
      <c r="D89" s="144"/>
      <c r="E89" s="98"/>
      <c r="G89" s="9"/>
    </row>
    <row r="90">
      <c r="A90" s="97"/>
      <c r="B90" s="97"/>
      <c r="C90" s="97"/>
      <c r="D90" s="144"/>
      <c r="E90" s="98"/>
      <c r="G90" s="9"/>
    </row>
    <row r="91">
      <c r="A91" s="97"/>
      <c r="B91" s="97"/>
      <c r="C91" s="97"/>
      <c r="D91" s="144"/>
      <c r="E91" s="98"/>
      <c r="G91" s="9"/>
    </row>
    <row r="92">
      <c r="A92" s="97"/>
      <c r="B92" s="97"/>
      <c r="C92" s="97"/>
      <c r="D92" s="144"/>
      <c r="E92" s="98"/>
      <c r="G92" s="9"/>
    </row>
    <row r="93">
      <c r="A93" s="97"/>
      <c r="B93" s="97"/>
      <c r="C93" s="97"/>
      <c r="D93" s="144"/>
      <c r="E93" s="98"/>
      <c r="G93" s="9"/>
    </row>
    <row r="94">
      <c r="A94" s="97"/>
      <c r="B94" s="97"/>
      <c r="C94" s="97"/>
      <c r="D94" s="144"/>
      <c r="E94" s="98"/>
      <c r="G94" s="9"/>
    </row>
    <row r="95">
      <c r="A95" s="97"/>
      <c r="B95" s="97"/>
      <c r="C95" s="97"/>
      <c r="D95" s="144"/>
      <c r="E95" s="98"/>
      <c r="G95" s="9"/>
    </row>
    <row r="96">
      <c r="A96" s="97"/>
      <c r="B96" s="97"/>
      <c r="C96" s="97"/>
      <c r="D96" s="144"/>
      <c r="E96" s="98"/>
      <c r="G96" s="9"/>
    </row>
    <row r="97">
      <c r="A97" s="97"/>
      <c r="B97" s="97"/>
      <c r="C97" s="97"/>
      <c r="D97" s="144"/>
      <c r="E97" s="98"/>
      <c r="G97" s="9"/>
    </row>
    <row r="98">
      <c r="A98" s="97"/>
      <c r="B98" s="97"/>
      <c r="C98" s="97"/>
      <c r="D98" s="144"/>
      <c r="E98" s="98"/>
      <c r="G98" s="9"/>
    </row>
    <row r="99">
      <c r="A99" s="97"/>
      <c r="B99" s="97"/>
      <c r="C99" s="97"/>
      <c r="D99" s="144"/>
      <c r="E99" s="98"/>
      <c r="G99" s="9"/>
    </row>
    <row r="100">
      <c r="A100" s="97"/>
      <c r="B100" s="97"/>
      <c r="C100" s="97"/>
      <c r="D100" s="144"/>
      <c r="E100" s="98"/>
      <c r="G100" s="9"/>
    </row>
    <row r="101">
      <c r="A101" s="97"/>
      <c r="B101" s="97"/>
      <c r="C101" s="97"/>
      <c r="D101" s="144"/>
      <c r="E101" s="98"/>
      <c r="G101" s="9"/>
    </row>
    <row r="102">
      <c r="A102" s="97"/>
      <c r="B102" s="97"/>
      <c r="C102" s="97"/>
      <c r="D102" s="144"/>
      <c r="E102" s="98"/>
      <c r="G102" s="9"/>
    </row>
    <row r="103">
      <c r="A103" s="97"/>
      <c r="B103" s="97"/>
      <c r="C103" s="97"/>
      <c r="D103" s="144"/>
      <c r="E103" s="98"/>
      <c r="G103" s="9"/>
    </row>
    <row r="104">
      <c r="A104" s="97"/>
      <c r="B104" s="97"/>
      <c r="C104" s="97"/>
      <c r="D104" s="144"/>
      <c r="E104" s="98"/>
      <c r="G104" s="9"/>
    </row>
    <row r="105">
      <c r="A105" s="97"/>
      <c r="B105" s="97"/>
      <c r="C105" s="97"/>
      <c r="D105" s="144"/>
      <c r="E105" s="98"/>
      <c r="G105" s="9"/>
    </row>
    <row r="106">
      <c r="A106" s="97"/>
      <c r="B106" s="97"/>
      <c r="C106" s="97"/>
      <c r="D106" s="144"/>
      <c r="E106" s="98"/>
      <c r="G106" s="9"/>
    </row>
    <row r="107">
      <c r="A107" s="97"/>
      <c r="B107" s="97"/>
      <c r="C107" s="97"/>
      <c r="D107" s="144"/>
      <c r="E107" s="98"/>
      <c r="G107" s="9"/>
    </row>
    <row r="108">
      <c r="A108" s="97"/>
      <c r="B108" s="97"/>
      <c r="C108" s="97"/>
      <c r="D108" s="144"/>
      <c r="E108" s="98"/>
      <c r="G108" s="9"/>
    </row>
    <row r="109">
      <c r="A109" s="97"/>
      <c r="B109" s="97"/>
      <c r="C109" s="97"/>
      <c r="D109" s="144"/>
      <c r="E109" s="98"/>
      <c r="G109" s="9"/>
    </row>
    <row r="110">
      <c r="A110" s="97"/>
      <c r="B110" s="97"/>
      <c r="C110" s="97"/>
      <c r="D110" s="144"/>
      <c r="E110" s="98"/>
      <c r="G110" s="9"/>
    </row>
    <row r="111">
      <c r="A111" s="97"/>
      <c r="B111" s="97"/>
      <c r="C111" s="97"/>
      <c r="D111" s="144"/>
      <c r="E111" s="98"/>
      <c r="G111" s="9"/>
    </row>
    <row r="112">
      <c r="A112" s="97"/>
      <c r="B112" s="97"/>
      <c r="C112" s="97"/>
      <c r="D112" s="144"/>
      <c r="E112" s="98"/>
      <c r="G112" s="9"/>
    </row>
    <row r="113">
      <c r="A113" s="97"/>
      <c r="B113" s="97"/>
      <c r="C113" s="97"/>
      <c r="D113" s="144"/>
      <c r="E113" s="98"/>
      <c r="G113" s="9"/>
    </row>
    <row r="114">
      <c r="A114" s="97"/>
      <c r="B114" s="97"/>
      <c r="C114" s="97"/>
      <c r="D114" s="144"/>
      <c r="E114" s="98"/>
      <c r="G114" s="9"/>
    </row>
    <row r="115">
      <c r="A115" s="97"/>
      <c r="B115" s="97"/>
      <c r="C115" s="97"/>
      <c r="D115" s="144"/>
      <c r="E115" s="98"/>
      <c r="G115" s="9"/>
    </row>
    <row r="116">
      <c r="A116" s="97"/>
      <c r="B116" s="97"/>
      <c r="C116" s="97"/>
      <c r="D116" s="144"/>
      <c r="E116" s="98"/>
      <c r="G116" s="9"/>
    </row>
    <row r="117">
      <c r="A117" s="97"/>
      <c r="B117" s="97"/>
      <c r="C117" s="97"/>
      <c r="D117" s="144"/>
      <c r="E117" s="98"/>
      <c r="G117" s="9"/>
    </row>
    <row r="118">
      <c r="A118" s="97"/>
      <c r="B118" s="97"/>
      <c r="C118" s="97"/>
      <c r="D118" s="144"/>
      <c r="E118" s="98"/>
      <c r="G118" s="9"/>
    </row>
    <row r="119">
      <c r="A119" s="97"/>
      <c r="B119" s="97"/>
      <c r="C119" s="97"/>
      <c r="D119" s="144"/>
      <c r="E119" s="98"/>
      <c r="G119" s="9"/>
    </row>
    <row r="120">
      <c r="A120" s="97"/>
      <c r="B120" s="97"/>
      <c r="C120" s="97"/>
      <c r="D120" s="144"/>
      <c r="E120" s="98"/>
      <c r="G120" s="9"/>
    </row>
    <row r="121">
      <c r="A121" s="97"/>
      <c r="B121" s="97"/>
      <c r="C121" s="97"/>
      <c r="D121" s="144"/>
      <c r="E121" s="98"/>
      <c r="G121" s="9"/>
    </row>
    <row r="122">
      <c r="A122" s="97"/>
      <c r="B122" s="97"/>
      <c r="C122" s="97"/>
      <c r="D122" s="144"/>
      <c r="E122" s="98"/>
      <c r="G122" s="9"/>
    </row>
    <row r="123">
      <c r="A123" s="97"/>
      <c r="B123" s="97"/>
      <c r="C123" s="97"/>
      <c r="D123" s="144"/>
      <c r="E123" s="98"/>
      <c r="G123" s="9"/>
    </row>
    <row r="124">
      <c r="A124" s="97"/>
      <c r="B124" s="97"/>
      <c r="C124" s="97"/>
      <c r="D124" s="144"/>
      <c r="E124" s="98"/>
      <c r="G124" s="9"/>
    </row>
    <row r="125">
      <c r="A125" s="97"/>
      <c r="B125" s="97"/>
      <c r="C125" s="97"/>
      <c r="D125" s="144"/>
      <c r="E125" s="98"/>
      <c r="G125" s="9"/>
    </row>
    <row r="126">
      <c r="A126" s="97"/>
      <c r="B126" s="97"/>
      <c r="C126" s="97"/>
      <c r="D126" s="144"/>
      <c r="E126" s="98"/>
      <c r="G126" s="9"/>
    </row>
    <row r="127">
      <c r="A127" s="97"/>
      <c r="B127" s="97"/>
      <c r="C127" s="97"/>
      <c r="D127" s="144"/>
      <c r="E127" s="98"/>
      <c r="G127" s="9"/>
    </row>
    <row r="128">
      <c r="A128" s="97"/>
      <c r="B128" s="97"/>
      <c r="C128" s="97"/>
      <c r="D128" s="144"/>
      <c r="E128" s="98"/>
      <c r="G128" s="9"/>
    </row>
    <row r="129">
      <c r="A129" s="97"/>
      <c r="B129" s="97"/>
      <c r="C129" s="97"/>
      <c r="D129" s="144"/>
      <c r="E129" s="98"/>
      <c r="G129" s="9"/>
    </row>
    <row r="130">
      <c r="A130" s="97"/>
      <c r="B130" s="97"/>
      <c r="C130" s="97"/>
      <c r="D130" s="144"/>
      <c r="E130" s="98"/>
      <c r="G130" s="9"/>
    </row>
    <row r="131">
      <c r="A131" s="97"/>
      <c r="B131" s="97"/>
      <c r="C131" s="97"/>
      <c r="D131" s="144"/>
      <c r="E131" s="98"/>
      <c r="G131" s="9"/>
    </row>
    <row r="132">
      <c r="A132" s="97"/>
      <c r="B132" s="97"/>
      <c r="C132" s="97"/>
      <c r="D132" s="144"/>
      <c r="E132" s="98"/>
      <c r="G132" s="9"/>
    </row>
    <row r="133">
      <c r="A133" s="97"/>
      <c r="B133" s="97"/>
      <c r="C133" s="97"/>
      <c r="D133" s="144"/>
      <c r="E133" s="98"/>
      <c r="G133" s="9"/>
    </row>
    <row r="134">
      <c r="A134" s="97"/>
      <c r="B134" s="97"/>
      <c r="C134" s="97"/>
      <c r="D134" s="144"/>
      <c r="E134" s="98"/>
      <c r="G134" s="9"/>
    </row>
    <row r="135">
      <c r="A135" s="97"/>
      <c r="B135" s="97"/>
      <c r="C135" s="97"/>
      <c r="D135" s="144"/>
      <c r="E135" s="98"/>
      <c r="G135" s="9"/>
    </row>
    <row r="136">
      <c r="A136" s="97"/>
      <c r="B136" s="97"/>
      <c r="C136" s="97"/>
      <c r="D136" s="144"/>
      <c r="E136" s="98"/>
      <c r="G136" s="9"/>
    </row>
    <row r="137">
      <c r="A137" s="97"/>
      <c r="B137" s="97"/>
      <c r="C137" s="97"/>
      <c r="D137" s="144"/>
      <c r="E137" s="98"/>
      <c r="G137" s="9"/>
    </row>
    <row r="138">
      <c r="A138" s="97"/>
      <c r="B138" s="97"/>
      <c r="C138" s="97"/>
      <c r="D138" s="144"/>
      <c r="E138" s="98"/>
      <c r="G138" s="9"/>
    </row>
    <row r="139">
      <c r="A139" s="97"/>
      <c r="B139" s="97"/>
      <c r="C139" s="97"/>
      <c r="D139" s="144"/>
      <c r="E139" s="98"/>
      <c r="G139" s="9"/>
    </row>
    <row r="140">
      <c r="A140" s="97"/>
      <c r="B140" s="97"/>
      <c r="C140" s="97"/>
      <c r="D140" s="144"/>
      <c r="E140" s="98"/>
      <c r="G140" s="9"/>
    </row>
    <row r="141">
      <c r="A141" s="97"/>
      <c r="B141" s="97"/>
      <c r="C141" s="97"/>
      <c r="D141" s="144"/>
      <c r="E141" s="98"/>
      <c r="G141" s="9"/>
    </row>
    <row r="142">
      <c r="A142" s="97"/>
      <c r="B142" s="97"/>
      <c r="C142" s="97"/>
      <c r="D142" s="144"/>
      <c r="E142" s="98"/>
      <c r="G142" s="9"/>
    </row>
    <row r="143">
      <c r="A143" s="97"/>
      <c r="B143" s="97"/>
      <c r="C143" s="97"/>
      <c r="D143" s="144"/>
      <c r="E143" s="98"/>
      <c r="G143" s="9"/>
    </row>
    <row r="144">
      <c r="A144" s="97"/>
      <c r="B144" s="97"/>
      <c r="C144" s="97"/>
      <c r="D144" s="144"/>
      <c r="E144" s="98"/>
      <c r="G144" s="9"/>
    </row>
    <row r="145">
      <c r="A145" s="97"/>
      <c r="B145" s="97"/>
      <c r="C145" s="97"/>
      <c r="D145" s="144"/>
      <c r="E145" s="98"/>
      <c r="G145" s="9"/>
    </row>
    <row r="146">
      <c r="A146" s="97"/>
      <c r="B146" s="97"/>
      <c r="C146" s="97"/>
      <c r="D146" s="144"/>
      <c r="E146" s="98"/>
      <c r="G146" s="9"/>
    </row>
    <row r="147">
      <c r="A147" s="97"/>
      <c r="B147" s="97"/>
      <c r="C147" s="97"/>
      <c r="D147" s="144"/>
      <c r="E147" s="98"/>
      <c r="G147" s="9"/>
    </row>
    <row r="148">
      <c r="A148" s="97"/>
      <c r="B148" s="97"/>
      <c r="C148" s="97"/>
      <c r="D148" s="144"/>
      <c r="E148" s="98"/>
      <c r="G148" s="9"/>
    </row>
    <row r="149">
      <c r="A149" s="97"/>
      <c r="B149" s="97"/>
      <c r="C149" s="97"/>
      <c r="D149" s="144"/>
      <c r="E149" s="98"/>
      <c r="G149" s="9"/>
    </row>
    <row r="150">
      <c r="A150" s="97"/>
      <c r="B150" s="97"/>
      <c r="C150" s="97"/>
      <c r="D150" s="144"/>
      <c r="E150" s="98"/>
      <c r="G150" s="9"/>
    </row>
    <row r="151">
      <c r="A151" s="97"/>
      <c r="B151" s="97"/>
      <c r="C151" s="97"/>
      <c r="D151" s="144"/>
      <c r="E151" s="98"/>
      <c r="G151" s="9"/>
    </row>
    <row r="152">
      <c r="A152" s="97"/>
      <c r="B152" s="97"/>
      <c r="C152" s="97"/>
      <c r="D152" s="144"/>
      <c r="E152" s="98"/>
      <c r="G152" s="9"/>
    </row>
    <row r="153">
      <c r="A153" s="97"/>
      <c r="B153" s="97"/>
      <c r="C153" s="97"/>
      <c r="D153" s="144"/>
      <c r="E153" s="98"/>
      <c r="G153" s="9"/>
    </row>
    <row r="154">
      <c r="A154" s="97"/>
      <c r="B154" s="97"/>
      <c r="C154" s="97"/>
      <c r="D154" s="144"/>
      <c r="E154" s="98"/>
      <c r="G154" s="9"/>
    </row>
    <row r="155">
      <c r="A155" s="97"/>
      <c r="B155" s="97"/>
      <c r="C155" s="97"/>
      <c r="D155" s="144"/>
      <c r="E155" s="98"/>
      <c r="G155" s="9"/>
    </row>
    <row r="156">
      <c r="A156" s="97"/>
      <c r="B156" s="97"/>
      <c r="C156" s="97"/>
      <c r="D156" s="144"/>
      <c r="E156" s="98"/>
      <c r="G156" s="9"/>
    </row>
    <row r="157">
      <c r="A157" s="97"/>
      <c r="B157" s="97"/>
      <c r="C157" s="97"/>
      <c r="D157" s="144"/>
      <c r="E157" s="98"/>
      <c r="G157" s="9"/>
    </row>
    <row r="158">
      <c r="A158" s="97"/>
      <c r="B158" s="97"/>
      <c r="C158" s="97"/>
      <c r="D158" s="144"/>
      <c r="E158" s="98"/>
      <c r="G158" s="9"/>
    </row>
    <row r="159">
      <c r="A159" s="97"/>
      <c r="B159" s="97"/>
      <c r="C159" s="97"/>
      <c r="D159" s="144"/>
      <c r="E159" s="98"/>
      <c r="G159" s="9"/>
    </row>
    <row r="160">
      <c r="A160" s="97"/>
      <c r="B160" s="97"/>
      <c r="C160" s="97"/>
      <c r="D160" s="144"/>
      <c r="E160" s="98"/>
      <c r="G160" s="9"/>
    </row>
    <row r="161">
      <c r="A161" s="97"/>
      <c r="B161" s="97"/>
      <c r="C161" s="97"/>
      <c r="D161" s="144"/>
      <c r="E161" s="98"/>
      <c r="G161" s="9"/>
    </row>
    <row r="162">
      <c r="A162" s="97"/>
      <c r="B162" s="97"/>
      <c r="C162" s="97"/>
      <c r="D162" s="144"/>
      <c r="E162" s="98"/>
      <c r="G162" s="9"/>
    </row>
    <row r="163">
      <c r="A163" s="97"/>
      <c r="B163" s="97"/>
      <c r="C163" s="97"/>
      <c r="D163" s="144"/>
      <c r="E163" s="98"/>
      <c r="G163" s="9"/>
    </row>
    <row r="164">
      <c r="A164" s="97"/>
      <c r="B164" s="97"/>
      <c r="C164" s="97"/>
      <c r="D164" s="144"/>
      <c r="E164" s="98"/>
      <c r="G164" s="9"/>
    </row>
    <row r="165">
      <c r="A165" s="97"/>
      <c r="B165" s="97"/>
      <c r="C165" s="97"/>
      <c r="D165" s="144"/>
      <c r="E165" s="98"/>
      <c r="G165" s="9"/>
    </row>
    <row r="166">
      <c r="A166" s="97"/>
      <c r="B166" s="97"/>
      <c r="C166" s="97"/>
      <c r="D166" s="144"/>
      <c r="E166" s="98"/>
      <c r="G166" s="9"/>
    </row>
    <row r="167">
      <c r="A167" s="97"/>
      <c r="B167" s="97"/>
      <c r="C167" s="97"/>
      <c r="D167" s="144"/>
      <c r="E167" s="98"/>
      <c r="G167" s="9"/>
    </row>
    <row r="168">
      <c r="A168" s="97"/>
      <c r="B168" s="97"/>
      <c r="C168" s="97"/>
      <c r="D168" s="144"/>
      <c r="E168" s="98"/>
      <c r="G168" s="9"/>
    </row>
    <row r="169">
      <c r="A169" s="97"/>
      <c r="B169" s="97"/>
      <c r="C169" s="97"/>
      <c r="D169" s="144"/>
      <c r="E169" s="98"/>
      <c r="G169" s="9"/>
    </row>
    <row r="170">
      <c r="A170" s="97"/>
      <c r="B170" s="97"/>
      <c r="C170" s="97"/>
      <c r="D170" s="144"/>
      <c r="E170" s="98"/>
      <c r="G170" s="9"/>
    </row>
    <row r="171">
      <c r="A171" s="97"/>
      <c r="B171" s="97"/>
      <c r="C171" s="97"/>
      <c r="D171" s="144"/>
      <c r="E171" s="98"/>
      <c r="G171" s="9"/>
    </row>
    <row r="172">
      <c r="A172" s="97"/>
      <c r="B172" s="97"/>
      <c r="C172" s="97"/>
      <c r="D172" s="144"/>
      <c r="E172" s="98"/>
      <c r="G172" s="9"/>
    </row>
    <row r="173">
      <c r="A173" s="97"/>
      <c r="B173" s="97"/>
      <c r="C173" s="97"/>
      <c r="D173" s="144"/>
      <c r="E173" s="98"/>
      <c r="G173" s="9"/>
    </row>
    <row r="174">
      <c r="A174" s="97"/>
      <c r="B174" s="97"/>
      <c r="C174" s="97"/>
      <c r="D174" s="144"/>
      <c r="E174" s="98"/>
      <c r="G174" s="9"/>
    </row>
    <row r="175">
      <c r="A175" s="97"/>
      <c r="B175" s="97"/>
      <c r="C175" s="97"/>
      <c r="D175" s="144"/>
      <c r="E175" s="98"/>
      <c r="G175" s="9"/>
    </row>
    <row r="176">
      <c r="A176" s="97"/>
      <c r="B176" s="97"/>
      <c r="C176" s="97"/>
      <c r="D176" s="144"/>
      <c r="E176" s="98"/>
      <c r="G176" s="9"/>
    </row>
    <row r="177">
      <c r="A177" s="97"/>
      <c r="B177" s="97"/>
      <c r="C177" s="97"/>
      <c r="D177" s="144"/>
      <c r="E177" s="98"/>
      <c r="G177" s="9"/>
    </row>
    <row r="178">
      <c r="A178" s="97"/>
      <c r="B178" s="97"/>
      <c r="C178" s="97"/>
      <c r="D178" s="144"/>
      <c r="E178" s="98"/>
      <c r="G178" s="9"/>
    </row>
    <row r="179">
      <c r="A179" s="97"/>
      <c r="B179" s="97"/>
      <c r="C179" s="97"/>
      <c r="D179" s="144"/>
      <c r="E179" s="98"/>
      <c r="G179" s="9"/>
    </row>
    <row r="180">
      <c r="A180" s="97"/>
      <c r="B180" s="97"/>
      <c r="C180" s="97"/>
      <c r="D180" s="144"/>
      <c r="E180" s="98"/>
      <c r="G180" s="9"/>
    </row>
    <row r="181">
      <c r="A181" s="97"/>
      <c r="B181" s="97"/>
      <c r="C181" s="97"/>
      <c r="D181" s="144"/>
      <c r="E181" s="98"/>
      <c r="G181" s="9"/>
    </row>
    <row r="182">
      <c r="A182" s="97"/>
      <c r="B182" s="97"/>
      <c r="C182" s="97"/>
      <c r="D182" s="144"/>
      <c r="E182" s="98"/>
      <c r="G182" s="9"/>
    </row>
    <row r="183">
      <c r="A183" s="97"/>
      <c r="B183" s="97"/>
      <c r="C183" s="97"/>
      <c r="D183" s="144"/>
      <c r="E183" s="98"/>
      <c r="G183" s="9"/>
    </row>
    <row r="184">
      <c r="A184" s="97"/>
      <c r="B184" s="97"/>
      <c r="C184" s="97"/>
      <c r="D184" s="144"/>
      <c r="E184" s="98"/>
      <c r="G184" s="9"/>
    </row>
    <row r="185">
      <c r="A185" s="97"/>
      <c r="B185" s="97"/>
      <c r="C185" s="97"/>
      <c r="D185" s="144"/>
      <c r="E185" s="98"/>
      <c r="G185" s="9"/>
    </row>
    <row r="186">
      <c r="A186" s="97"/>
      <c r="B186" s="97"/>
      <c r="C186" s="97"/>
      <c r="D186" s="144"/>
      <c r="E186" s="98"/>
      <c r="G186" s="9"/>
    </row>
    <row r="187">
      <c r="A187" s="97"/>
      <c r="B187" s="97"/>
      <c r="C187" s="97"/>
      <c r="D187" s="144"/>
      <c r="E187" s="98"/>
      <c r="G187" s="9"/>
    </row>
    <row r="188">
      <c r="A188" s="97"/>
      <c r="B188" s="97"/>
      <c r="C188" s="97"/>
      <c r="D188" s="144"/>
      <c r="E188" s="98"/>
      <c r="G188" s="9"/>
    </row>
    <row r="189">
      <c r="A189" s="97"/>
      <c r="B189" s="97"/>
      <c r="C189" s="97"/>
      <c r="D189" s="144"/>
      <c r="E189" s="98"/>
      <c r="G189" s="9"/>
    </row>
    <row r="190">
      <c r="A190" s="97"/>
      <c r="B190" s="97"/>
      <c r="C190" s="97"/>
      <c r="D190" s="144"/>
      <c r="E190" s="98"/>
      <c r="G190" s="9"/>
    </row>
    <row r="191">
      <c r="A191" s="97"/>
      <c r="B191" s="97"/>
      <c r="C191" s="97"/>
      <c r="D191" s="144"/>
      <c r="E191" s="98"/>
      <c r="G191" s="9"/>
    </row>
    <row r="192">
      <c r="A192" s="97"/>
      <c r="B192" s="97"/>
      <c r="C192" s="97"/>
      <c r="D192" s="144"/>
      <c r="E192" s="98"/>
      <c r="G192" s="9"/>
    </row>
    <row r="193">
      <c r="A193" s="97"/>
      <c r="B193" s="97"/>
      <c r="C193" s="97"/>
      <c r="D193" s="144"/>
      <c r="E193" s="98"/>
      <c r="G193" s="9"/>
    </row>
    <row r="194">
      <c r="A194" s="97"/>
      <c r="B194" s="97"/>
      <c r="C194" s="97"/>
      <c r="D194" s="144"/>
      <c r="E194" s="98"/>
      <c r="G194" s="9"/>
    </row>
    <row r="195">
      <c r="A195" s="97"/>
      <c r="B195" s="97"/>
      <c r="C195" s="97"/>
      <c r="D195" s="144"/>
      <c r="E195" s="98"/>
      <c r="G195" s="9"/>
    </row>
    <row r="196">
      <c r="A196" s="97"/>
      <c r="B196" s="97"/>
      <c r="C196" s="97"/>
      <c r="D196" s="144"/>
      <c r="E196" s="98"/>
      <c r="G196" s="9"/>
    </row>
    <row r="197">
      <c r="A197" s="97"/>
      <c r="B197" s="97"/>
      <c r="C197" s="97"/>
      <c r="D197" s="144"/>
      <c r="E197" s="98"/>
      <c r="G197" s="9"/>
    </row>
    <row r="198">
      <c r="A198" s="97"/>
      <c r="B198" s="97"/>
      <c r="C198" s="97"/>
      <c r="D198" s="144"/>
      <c r="E198" s="98"/>
      <c r="G198" s="9"/>
    </row>
    <row r="199">
      <c r="A199" s="97"/>
      <c r="B199" s="97"/>
      <c r="C199" s="97"/>
      <c r="D199" s="144"/>
      <c r="E199" s="98"/>
      <c r="G199" s="9"/>
    </row>
    <row r="200">
      <c r="A200" s="97"/>
      <c r="B200" s="97"/>
      <c r="C200" s="97"/>
      <c r="D200" s="144"/>
      <c r="E200" s="98"/>
      <c r="G200" s="9"/>
    </row>
    <row r="201">
      <c r="A201" s="97"/>
      <c r="B201" s="97"/>
      <c r="C201" s="97"/>
      <c r="D201" s="144"/>
      <c r="E201" s="98"/>
      <c r="G201" s="9"/>
    </row>
    <row r="202">
      <c r="A202" s="97"/>
      <c r="B202" s="97"/>
      <c r="C202" s="97"/>
      <c r="D202" s="144"/>
      <c r="E202" s="98"/>
      <c r="G202" s="9"/>
    </row>
    <row r="203">
      <c r="A203" s="97"/>
      <c r="B203" s="97"/>
      <c r="C203" s="97"/>
      <c r="D203" s="144"/>
      <c r="E203" s="98"/>
      <c r="G203" s="9"/>
    </row>
    <row r="204">
      <c r="A204" s="97"/>
      <c r="B204" s="97"/>
      <c r="C204" s="97"/>
      <c r="D204" s="144"/>
      <c r="E204" s="98"/>
      <c r="G204" s="9"/>
    </row>
    <row r="205">
      <c r="A205" s="97"/>
      <c r="B205" s="97"/>
      <c r="C205" s="97"/>
      <c r="D205" s="144"/>
      <c r="E205" s="98"/>
      <c r="G205" s="9"/>
    </row>
    <row r="206">
      <c r="A206" s="97"/>
      <c r="B206" s="97"/>
      <c r="C206" s="97"/>
      <c r="D206" s="144"/>
      <c r="E206" s="98"/>
      <c r="G206" s="9"/>
    </row>
    <row r="207">
      <c r="A207" s="97"/>
      <c r="B207" s="97"/>
      <c r="C207" s="97"/>
      <c r="D207" s="144"/>
      <c r="E207" s="98"/>
      <c r="G207" s="9"/>
    </row>
    <row r="208">
      <c r="A208" s="97"/>
      <c r="B208" s="97"/>
      <c r="C208" s="97"/>
      <c r="D208" s="144"/>
      <c r="E208" s="98"/>
      <c r="G208" s="9"/>
    </row>
    <row r="209">
      <c r="A209" s="97"/>
      <c r="B209" s="97"/>
      <c r="C209" s="97"/>
      <c r="D209" s="144"/>
      <c r="E209" s="98"/>
      <c r="G209" s="9"/>
    </row>
    <row r="210">
      <c r="A210" s="97"/>
      <c r="B210" s="97"/>
      <c r="C210" s="97"/>
      <c r="D210" s="144"/>
      <c r="E210" s="98"/>
      <c r="G210" s="9"/>
    </row>
    <row r="211">
      <c r="A211" s="97"/>
      <c r="B211" s="97"/>
      <c r="C211" s="97"/>
      <c r="D211" s="144"/>
      <c r="E211" s="98"/>
      <c r="G211" s="9"/>
    </row>
    <row r="212">
      <c r="A212" s="97"/>
      <c r="B212" s="97"/>
      <c r="C212" s="97"/>
      <c r="D212" s="144"/>
      <c r="E212" s="98"/>
      <c r="G212" s="9"/>
    </row>
    <row r="213">
      <c r="A213" s="97"/>
      <c r="B213" s="97"/>
      <c r="C213" s="97"/>
      <c r="D213" s="144"/>
      <c r="E213" s="98"/>
      <c r="G213" s="9"/>
    </row>
    <row r="214">
      <c r="A214" s="97"/>
      <c r="B214" s="97"/>
      <c r="C214" s="97"/>
      <c r="D214" s="144"/>
      <c r="E214" s="98"/>
      <c r="G214" s="9"/>
    </row>
    <row r="215">
      <c r="A215" s="97"/>
      <c r="B215" s="97"/>
      <c r="C215" s="97"/>
      <c r="D215" s="144"/>
      <c r="E215" s="98"/>
      <c r="G215" s="9"/>
    </row>
    <row r="216">
      <c r="A216" s="97"/>
      <c r="B216" s="97"/>
      <c r="C216" s="97"/>
      <c r="D216" s="144"/>
      <c r="E216" s="98"/>
      <c r="G216" s="9"/>
    </row>
    <row r="217">
      <c r="A217" s="97"/>
      <c r="B217" s="97"/>
      <c r="C217" s="97"/>
      <c r="D217" s="144"/>
      <c r="E217" s="98"/>
      <c r="G217" s="9"/>
    </row>
    <row r="218">
      <c r="A218" s="97"/>
      <c r="B218" s="97"/>
      <c r="C218" s="97"/>
      <c r="D218" s="144"/>
      <c r="E218" s="98"/>
      <c r="G218" s="9"/>
    </row>
    <row r="219">
      <c r="A219" s="97"/>
      <c r="B219" s="97"/>
      <c r="C219" s="97"/>
      <c r="D219" s="144"/>
      <c r="E219" s="98"/>
      <c r="G219" s="9"/>
    </row>
    <row r="220">
      <c r="A220" s="97"/>
      <c r="B220" s="97"/>
      <c r="C220" s="97"/>
      <c r="D220" s="144"/>
      <c r="E220" s="98"/>
      <c r="G220" s="9"/>
    </row>
    <row r="221">
      <c r="A221" s="97"/>
      <c r="B221" s="97"/>
      <c r="C221" s="97"/>
      <c r="D221" s="144"/>
      <c r="E221" s="98"/>
      <c r="G221" s="9"/>
    </row>
    <row r="222">
      <c r="A222" s="97"/>
      <c r="B222" s="97"/>
      <c r="C222" s="97"/>
      <c r="D222" s="144"/>
      <c r="E222" s="98"/>
      <c r="G222" s="9"/>
    </row>
    <row r="223">
      <c r="A223" s="97"/>
      <c r="B223" s="97"/>
      <c r="C223" s="97"/>
      <c r="D223" s="144"/>
      <c r="E223" s="98"/>
      <c r="G223" s="9"/>
    </row>
    <row r="224">
      <c r="A224" s="97"/>
      <c r="B224" s="97"/>
      <c r="C224" s="97"/>
      <c r="D224" s="144"/>
      <c r="E224" s="98"/>
      <c r="G224" s="9"/>
    </row>
    <row r="225">
      <c r="A225" s="97"/>
      <c r="B225" s="97"/>
      <c r="C225" s="97"/>
      <c r="D225" s="144"/>
      <c r="E225" s="98"/>
      <c r="G225" s="9"/>
    </row>
    <row r="226">
      <c r="A226" s="97"/>
      <c r="B226" s="97"/>
      <c r="C226" s="97"/>
      <c r="D226" s="144"/>
      <c r="E226" s="98"/>
      <c r="G226" s="9"/>
    </row>
    <row r="227">
      <c r="A227" s="97"/>
      <c r="B227" s="97"/>
      <c r="C227" s="97"/>
      <c r="D227" s="144"/>
      <c r="E227" s="98"/>
      <c r="G227" s="9"/>
    </row>
    <row r="228">
      <c r="A228" s="97"/>
      <c r="B228" s="97"/>
      <c r="C228" s="97"/>
      <c r="D228" s="144"/>
      <c r="E228" s="98"/>
      <c r="G228" s="9"/>
    </row>
    <row r="229">
      <c r="A229" s="97"/>
      <c r="B229" s="97"/>
      <c r="C229" s="97"/>
      <c r="D229" s="144"/>
      <c r="E229" s="98"/>
      <c r="G229" s="9"/>
    </row>
    <row r="230">
      <c r="A230" s="97"/>
      <c r="B230" s="97"/>
      <c r="C230" s="97"/>
      <c r="D230" s="144"/>
      <c r="E230" s="98"/>
      <c r="G230" s="9"/>
    </row>
    <row r="231">
      <c r="A231" s="97"/>
      <c r="B231" s="97"/>
      <c r="C231" s="97"/>
      <c r="D231" s="144"/>
      <c r="E231" s="98"/>
      <c r="G231" s="9"/>
    </row>
    <row r="232">
      <c r="A232" s="97"/>
      <c r="B232" s="97"/>
      <c r="C232" s="97"/>
      <c r="D232" s="144"/>
      <c r="E232" s="98"/>
      <c r="G232" s="9"/>
    </row>
    <row r="233">
      <c r="A233" s="97"/>
      <c r="B233" s="97"/>
      <c r="C233" s="97"/>
      <c r="D233" s="144"/>
      <c r="E233" s="98"/>
      <c r="G233" s="9"/>
    </row>
    <row r="234">
      <c r="A234" s="97"/>
      <c r="B234" s="97"/>
      <c r="C234" s="97"/>
      <c r="D234" s="144"/>
      <c r="E234" s="98"/>
      <c r="G234" s="9"/>
    </row>
    <row r="235">
      <c r="A235" s="97"/>
      <c r="B235" s="97"/>
      <c r="C235" s="97"/>
      <c r="D235" s="144"/>
      <c r="E235" s="98"/>
      <c r="G235" s="9"/>
    </row>
    <row r="236">
      <c r="A236" s="97"/>
      <c r="B236" s="97"/>
      <c r="C236" s="97"/>
      <c r="D236" s="144"/>
      <c r="E236" s="98"/>
      <c r="G236" s="9"/>
    </row>
    <row r="237">
      <c r="A237" s="97"/>
      <c r="B237" s="97"/>
      <c r="C237" s="97"/>
      <c r="D237" s="144"/>
      <c r="E237" s="98"/>
      <c r="G237" s="9"/>
    </row>
    <row r="238">
      <c r="A238" s="97"/>
      <c r="B238" s="97"/>
      <c r="C238" s="97"/>
      <c r="D238" s="144"/>
      <c r="E238" s="98"/>
      <c r="G238" s="9"/>
    </row>
    <row r="239">
      <c r="A239" s="97"/>
      <c r="B239" s="97"/>
      <c r="C239" s="97"/>
      <c r="D239" s="144"/>
      <c r="E239" s="98"/>
      <c r="G239" s="9"/>
    </row>
    <row r="240">
      <c r="A240" s="97"/>
      <c r="B240" s="97"/>
      <c r="C240" s="97"/>
      <c r="D240" s="144"/>
      <c r="E240" s="98"/>
      <c r="G240" s="9"/>
    </row>
    <row r="241">
      <c r="A241" s="97"/>
      <c r="B241" s="97"/>
      <c r="C241" s="97"/>
      <c r="D241" s="144"/>
      <c r="E241" s="98"/>
      <c r="G241" s="9"/>
    </row>
    <row r="242">
      <c r="A242" s="97"/>
      <c r="B242" s="97"/>
      <c r="C242" s="97"/>
      <c r="D242" s="144"/>
      <c r="E242" s="98"/>
      <c r="G242" s="9"/>
    </row>
    <row r="243">
      <c r="A243" s="97"/>
      <c r="B243" s="97"/>
      <c r="C243" s="97"/>
      <c r="D243" s="144"/>
      <c r="E243" s="98"/>
      <c r="G243" s="9"/>
    </row>
    <row r="244">
      <c r="A244" s="97"/>
      <c r="B244" s="97"/>
      <c r="C244" s="97"/>
      <c r="D244" s="144"/>
      <c r="E244" s="98"/>
      <c r="G244" s="9"/>
    </row>
    <row r="245">
      <c r="A245" s="97"/>
      <c r="B245" s="97"/>
      <c r="C245" s="97"/>
      <c r="D245" s="144"/>
      <c r="E245" s="98"/>
      <c r="G245" s="9"/>
    </row>
    <row r="246">
      <c r="A246" s="97"/>
      <c r="B246" s="97"/>
      <c r="C246" s="97"/>
      <c r="D246" s="144"/>
      <c r="E246" s="98"/>
      <c r="G246" s="9"/>
    </row>
    <row r="247">
      <c r="A247" s="97"/>
      <c r="B247" s="97"/>
      <c r="C247" s="97"/>
      <c r="D247" s="144"/>
      <c r="E247" s="98"/>
      <c r="G247" s="9"/>
    </row>
    <row r="248">
      <c r="A248" s="97"/>
      <c r="B248" s="97"/>
      <c r="C248" s="97"/>
      <c r="D248" s="144"/>
      <c r="E248" s="98"/>
      <c r="G248" s="9"/>
    </row>
    <row r="249">
      <c r="A249" s="97"/>
      <c r="B249" s="97"/>
      <c r="C249" s="97"/>
      <c r="D249" s="144"/>
      <c r="E249" s="98"/>
      <c r="G249" s="9"/>
    </row>
    <row r="250">
      <c r="A250" s="97"/>
      <c r="B250" s="97"/>
      <c r="C250" s="97"/>
      <c r="D250" s="144"/>
      <c r="E250" s="98"/>
      <c r="G250" s="9"/>
    </row>
    <row r="251">
      <c r="A251" s="97"/>
      <c r="B251" s="97"/>
      <c r="C251" s="97"/>
      <c r="D251" s="144"/>
      <c r="E251" s="98"/>
      <c r="G251" s="9"/>
    </row>
    <row r="252">
      <c r="A252" s="97"/>
      <c r="B252" s="97"/>
      <c r="C252" s="97"/>
      <c r="D252" s="144"/>
      <c r="E252" s="98"/>
      <c r="G252" s="9"/>
    </row>
    <row r="253">
      <c r="A253" s="97"/>
      <c r="B253" s="97"/>
      <c r="C253" s="97"/>
      <c r="D253" s="144"/>
      <c r="E253" s="98"/>
      <c r="G253" s="9"/>
    </row>
    <row r="254">
      <c r="A254" s="97"/>
      <c r="B254" s="97"/>
      <c r="C254" s="97"/>
      <c r="D254" s="144"/>
      <c r="E254" s="98"/>
      <c r="G254" s="9"/>
    </row>
    <row r="255">
      <c r="A255" s="97"/>
      <c r="B255" s="97"/>
      <c r="C255" s="97"/>
      <c r="D255" s="144"/>
      <c r="E255" s="98"/>
      <c r="G255" s="9"/>
    </row>
    <row r="256">
      <c r="A256" s="97"/>
      <c r="B256" s="97"/>
      <c r="C256" s="97"/>
      <c r="D256" s="144"/>
      <c r="E256" s="98"/>
      <c r="G256" s="9"/>
    </row>
    <row r="257">
      <c r="A257" s="97"/>
      <c r="B257" s="97"/>
      <c r="C257" s="97"/>
      <c r="D257" s="144"/>
      <c r="E257" s="98"/>
      <c r="G257" s="9"/>
    </row>
    <row r="258">
      <c r="A258" s="97"/>
      <c r="B258" s="97"/>
      <c r="C258" s="97"/>
      <c r="D258" s="144"/>
      <c r="E258" s="98"/>
      <c r="G258" s="9"/>
    </row>
    <row r="259">
      <c r="A259" s="97"/>
      <c r="B259" s="97"/>
      <c r="C259" s="97"/>
      <c r="D259" s="144"/>
      <c r="E259" s="98"/>
      <c r="G259" s="9"/>
    </row>
    <row r="260">
      <c r="A260" s="97"/>
      <c r="B260" s="97"/>
      <c r="C260" s="97"/>
      <c r="D260" s="144"/>
      <c r="E260" s="98"/>
      <c r="G260" s="9"/>
    </row>
    <row r="261">
      <c r="A261" s="97"/>
      <c r="B261" s="97"/>
      <c r="C261" s="97"/>
      <c r="D261" s="144"/>
      <c r="E261" s="98"/>
      <c r="G261" s="9"/>
    </row>
    <row r="262">
      <c r="A262" s="97"/>
      <c r="B262" s="97"/>
      <c r="C262" s="97"/>
      <c r="D262" s="144"/>
      <c r="E262" s="98"/>
      <c r="G262" s="9"/>
    </row>
    <row r="263">
      <c r="A263" s="97"/>
      <c r="B263" s="97"/>
      <c r="C263" s="97"/>
      <c r="D263" s="144"/>
      <c r="E263" s="98"/>
      <c r="G263" s="9"/>
    </row>
    <row r="264">
      <c r="A264" s="97"/>
      <c r="B264" s="97"/>
      <c r="C264" s="97"/>
      <c r="D264" s="144"/>
      <c r="E264" s="98"/>
      <c r="G264" s="9"/>
    </row>
    <row r="265">
      <c r="A265" s="97"/>
      <c r="B265" s="97"/>
      <c r="C265" s="97"/>
      <c r="D265" s="144"/>
      <c r="E265" s="98"/>
      <c r="G265" s="9"/>
    </row>
    <row r="266">
      <c r="A266" s="97"/>
      <c r="B266" s="97"/>
      <c r="C266" s="97"/>
      <c r="D266" s="144"/>
      <c r="E266" s="98"/>
      <c r="G266" s="9"/>
    </row>
    <row r="267">
      <c r="A267" s="97"/>
      <c r="B267" s="97"/>
      <c r="C267" s="97"/>
      <c r="D267" s="144"/>
      <c r="E267" s="98"/>
      <c r="G267" s="9"/>
    </row>
    <row r="268">
      <c r="A268" s="97"/>
      <c r="B268" s="97"/>
      <c r="C268" s="97"/>
      <c r="D268" s="144"/>
      <c r="E268" s="98"/>
      <c r="G268" s="9"/>
    </row>
    <row r="269">
      <c r="A269" s="97"/>
      <c r="B269" s="97"/>
      <c r="C269" s="97"/>
      <c r="D269" s="144"/>
      <c r="E269" s="98"/>
      <c r="G269" s="9"/>
    </row>
    <row r="270">
      <c r="A270" s="97"/>
      <c r="B270" s="97"/>
      <c r="C270" s="97"/>
      <c r="D270" s="144"/>
      <c r="E270" s="98"/>
      <c r="G270" s="9"/>
    </row>
    <row r="271">
      <c r="A271" s="97"/>
      <c r="B271" s="97"/>
      <c r="C271" s="97"/>
      <c r="D271" s="144"/>
      <c r="E271" s="98"/>
      <c r="G271" s="9"/>
    </row>
    <row r="272">
      <c r="A272" s="97"/>
      <c r="B272" s="97"/>
      <c r="C272" s="97"/>
      <c r="D272" s="144"/>
      <c r="E272" s="98"/>
      <c r="G272" s="9"/>
    </row>
    <row r="273">
      <c r="A273" s="97"/>
      <c r="B273" s="97"/>
      <c r="C273" s="97"/>
      <c r="D273" s="144"/>
      <c r="E273" s="98"/>
      <c r="G273" s="9"/>
    </row>
    <row r="274">
      <c r="A274" s="97"/>
      <c r="B274" s="97"/>
      <c r="C274" s="97"/>
      <c r="D274" s="144"/>
      <c r="E274" s="98"/>
      <c r="G274" s="9"/>
    </row>
    <row r="275">
      <c r="A275" s="97"/>
      <c r="B275" s="97"/>
      <c r="C275" s="97"/>
      <c r="D275" s="144"/>
      <c r="E275" s="98"/>
      <c r="G275" s="9"/>
    </row>
    <row r="276">
      <c r="A276" s="97"/>
      <c r="B276" s="97"/>
      <c r="C276" s="97"/>
      <c r="D276" s="144"/>
      <c r="E276" s="98"/>
      <c r="G276" s="9"/>
    </row>
    <row r="277">
      <c r="A277" s="97"/>
      <c r="B277" s="97"/>
      <c r="C277" s="97"/>
      <c r="D277" s="144"/>
      <c r="E277" s="98"/>
      <c r="G277" s="9"/>
    </row>
    <row r="278">
      <c r="A278" s="97"/>
      <c r="B278" s="97"/>
      <c r="C278" s="97"/>
      <c r="D278" s="144"/>
      <c r="E278" s="98"/>
      <c r="G278" s="9"/>
    </row>
    <row r="279">
      <c r="A279" s="97"/>
      <c r="B279" s="97"/>
      <c r="C279" s="97"/>
      <c r="D279" s="144"/>
      <c r="E279" s="98"/>
      <c r="G279" s="9"/>
    </row>
    <row r="280">
      <c r="A280" s="97"/>
      <c r="B280" s="97"/>
      <c r="C280" s="97"/>
      <c r="D280" s="144"/>
      <c r="E280" s="98"/>
      <c r="G280" s="9"/>
    </row>
    <row r="281">
      <c r="A281" s="97"/>
      <c r="B281" s="97"/>
      <c r="C281" s="97"/>
      <c r="D281" s="144"/>
      <c r="E281" s="98"/>
      <c r="G281" s="9"/>
    </row>
    <row r="282">
      <c r="A282" s="97"/>
      <c r="B282" s="97"/>
      <c r="C282" s="97"/>
      <c r="D282" s="144"/>
      <c r="E282" s="98"/>
      <c r="G282" s="9"/>
    </row>
    <row r="283">
      <c r="A283" s="97"/>
      <c r="B283" s="97"/>
      <c r="C283" s="97"/>
      <c r="D283" s="144"/>
      <c r="E283" s="98"/>
      <c r="G283" s="9"/>
    </row>
    <row r="284">
      <c r="A284" s="97"/>
      <c r="B284" s="97"/>
      <c r="C284" s="97"/>
      <c r="D284" s="144"/>
      <c r="E284" s="98"/>
      <c r="G284" s="9"/>
    </row>
    <row r="285">
      <c r="A285" s="97"/>
      <c r="B285" s="97"/>
      <c r="C285" s="97"/>
      <c r="D285" s="144"/>
      <c r="E285" s="98"/>
      <c r="G285" s="9"/>
    </row>
    <row r="286">
      <c r="A286" s="97"/>
      <c r="B286" s="97"/>
      <c r="C286" s="97"/>
      <c r="D286" s="144"/>
      <c r="E286" s="98"/>
      <c r="G286" s="9"/>
    </row>
    <row r="287">
      <c r="A287" s="97"/>
      <c r="B287" s="97"/>
      <c r="C287" s="97"/>
      <c r="D287" s="144"/>
      <c r="E287" s="98"/>
      <c r="G287" s="9"/>
    </row>
    <row r="288">
      <c r="A288" s="97"/>
      <c r="B288" s="97"/>
      <c r="C288" s="97"/>
      <c r="D288" s="144"/>
      <c r="E288" s="98"/>
      <c r="G288" s="9"/>
    </row>
    <row r="289">
      <c r="A289" s="97"/>
      <c r="B289" s="97"/>
      <c r="C289" s="97"/>
      <c r="D289" s="144"/>
      <c r="E289" s="98"/>
      <c r="G289" s="9"/>
    </row>
    <row r="290">
      <c r="A290" s="97"/>
      <c r="B290" s="97"/>
      <c r="C290" s="97"/>
      <c r="D290" s="144"/>
      <c r="E290" s="98"/>
      <c r="G290" s="9"/>
    </row>
    <row r="291">
      <c r="A291" s="97"/>
      <c r="B291" s="97"/>
      <c r="C291" s="97"/>
      <c r="D291" s="144"/>
      <c r="E291" s="98"/>
      <c r="G291" s="9"/>
    </row>
    <row r="292">
      <c r="A292" s="97"/>
      <c r="B292" s="97"/>
      <c r="C292" s="97"/>
      <c r="D292" s="144"/>
      <c r="E292" s="98"/>
      <c r="G292" s="9"/>
    </row>
    <row r="293">
      <c r="A293" s="97"/>
      <c r="B293" s="97"/>
      <c r="C293" s="97"/>
      <c r="D293" s="144"/>
      <c r="E293" s="98"/>
      <c r="G293" s="9"/>
    </row>
    <row r="294">
      <c r="A294" s="97"/>
      <c r="B294" s="97"/>
      <c r="C294" s="97"/>
      <c r="D294" s="144"/>
      <c r="E294" s="98"/>
      <c r="G294" s="9"/>
    </row>
    <row r="295">
      <c r="A295" s="97"/>
      <c r="B295" s="97"/>
      <c r="C295" s="97"/>
      <c r="D295" s="144"/>
      <c r="E295" s="98"/>
      <c r="G295" s="9"/>
    </row>
    <row r="296">
      <c r="A296" s="97"/>
      <c r="B296" s="97"/>
      <c r="C296" s="97"/>
      <c r="D296" s="144"/>
      <c r="E296" s="98"/>
      <c r="G296" s="9"/>
    </row>
    <row r="297">
      <c r="A297" s="97"/>
      <c r="B297" s="97"/>
      <c r="C297" s="97"/>
      <c r="D297" s="144"/>
      <c r="E297" s="98"/>
      <c r="G297" s="9"/>
    </row>
    <row r="298">
      <c r="A298" s="97"/>
      <c r="B298" s="97"/>
      <c r="C298" s="97"/>
      <c r="D298" s="144"/>
      <c r="E298" s="98"/>
      <c r="G298" s="9"/>
    </row>
    <row r="299">
      <c r="A299" s="97"/>
      <c r="B299" s="97"/>
      <c r="C299" s="97"/>
      <c r="D299" s="144"/>
      <c r="E299" s="98"/>
      <c r="G299" s="9"/>
    </row>
    <row r="300">
      <c r="A300" s="97"/>
      <c r="B300" s="97"/>
      <c r="C300" s="97"/>
      <c r="D300" s="144"/>
      <c r="E300" s="98"/>
      <c r="G300" s="9"/>
    </row>
    <row r="301">
      <c r="A301" s="97"/>
      <c r="B301" s="97"/>
      <c r="C301" s="97"/>
      <c r="D301" s="144"/>
      <c r="E301" s="98"/>
      <c r="G301" s="9"/>
    </row>
    <row r="302">
      <c r="A302" s="97"/>
      <c r="B302" s="97"/>
      <c r="C302" s="97"/>
      <c r="D302" s="144"/>
      <c r="E302" s="98"/>
      <c r="G302" s="9"/>
    </row>
    <row r="303">
      <c r="A303" s="97"/>
      <c r="B303" s="97"/>
      <c r="C303" s="97"/>
      <c r="D303" s="144"/>
      <c r="E303" s="98"/>
      <c r="G303" s="9"/>
    </row>
    <row r="304">
      <c r="A304" s="97"/>
      <c r="B304" s="97"/>
      <c r="C304" s="97"/>
      <c r="D304" s="144"/>
      <c r="E304" s="98"/>
      <c r="G304" s="9"/>
    </row>
    <row r="305">
      <c r="A305" s="97"/>
      <c r="B305" s="97"/>
      <c r="C305" s="97"/>
      <c r="D305" s="144"/>
      <c r="E305" s="98"/>
      <c r="G305" s="9"/>
    </row>
    <row r="306">
      <c r="A306" s="97"/>
      <c r="B306" s="97"/>
      <c r="C306" s="97"/>
      <c r="D306" s="144"/>
      <c r="E306" s="98"/>
      <c r="G306" s="9"/>
    </row>
    <row r="307">
      <c r="A307" s="97"/>
      <c r="B307" s="97"/>
      <c r="C307" s="97"/>
      <c r="D307" s="144"/>
      <c r="E307" s="98"/>
      <c r="G307" s="9"/>
    </row>
    <row r="308">
      <c r="A308" s="97"/>
      <c r="B308" s="97"/>
      <c r="C308" s="97"/>
      <c r="D308" s="144"/>
      <c r="E308" s="98"/>
      <c r="G308" s="9"/>
    </row>
    <row r="309">
      <c r="A309" s="97"/>
      <c r="B309" s="97"/>
      <c r="C309" s="97"/>
      <c r="D309" s="144"/>
      <c r="E309" s="98"/>
      <c r="G309" s="9"/>
    </row>
    <row r="310">
      <c r="A310" s="97"/>
      <c r="B310" s="97"/>
      <c r="C310" s="97"/>
      <c r="D310" s="144"/>
      <c r="E310" s="98"/>
      <c r="G310" s="9"/>
    </row>
    <row r="311">
      <c r="A311" s="97"/>
      <c r="B311" s="97"/>
      <c r="C311" s="97"/>
      <c r="D311" s="144"/>
      <c r="E311" s="98"/>
      <c r="G311" s="9"/>
    </row>
    <row r="312">
      <c r="A312" s="97"/>
      <c r="B312" s="97"/>
      <c r="C312" s="97"/>
      <c r="D312" s="144"/>
      <c r="E312" s="98"/>
      <c r="G312" s="9"/>
    </row>
    <row r="313">
      <c r="A313" s="97"/>
      <c r="B313" s="97"/>
      <c r="C313" s="97"/>
      <c r="D313" s="144"/>
      <c r="E313" s="98"/>
      <c r="G313" s="9"/>
    </row>
    <row r="314">
      <c r="A314" s="97"/>
      <c r="B314" s="97"/>
      <c r="C314" s="97"/>
      <c r="D314" s="144"/>
      <c r="E314" s="98"/>
      <c r="G314" s="9"/>
    </row>
    <row r="315">
      <c r="A315" s="97"/>
      <c r="B315" s="97"/>
      <c r="C315" s="97"/>
      <c r="D315" s="144"/>
      <c r="E315" s="98"/>
      <c r="G315" s="9"/>
    </row>
    <row r="316">
      <c r="A316" s="97"/>
      <c r="B316" s="97"/>
      <c r="C316" s="97"/>
      <c r="D316" s="144"/>
      <c r="E316" s="98"/>
      <c r="G316" s="9"/>
    </row>
    <row r="317">
      <c r="A317" s="97"/>
      <c r="B317" s="97"/>
      <c r="C317" s="97"/>
      <c r="D317" s="144"/>
      <c r="E317" s="98"/>
      <c r="G317" s="9"/>
    </row>
    <row r="318">
      <c r="A318" s="97"/>
      <c r="B318" s="97"/>
      <c r="C318" s="97"/>
      <c r="D318" s="144"/>
      <c r="E318" s="98"/>
      <c r="G318" s="9"/>
    </row>
    <row r="319">
      <c r="A319" s="97"/>
      <c r="B319" s="97"/>
      <c r="C319" s="97"/>
      <c r="D319" s="144"/>
      <c r="E319" s="98"/>
      <c r="G319" s="9"/>
    </row>
    <row r="320">
      <c r="A320" s="97"/>
      <c r="B320" s="97"/>
      <c r="C320" s="97"/>
      <c r="D320" s="144"/>
      <c r="E320" s="98"/>
      <c r="G320" s="9"/>
    </row>
    <row r="321">
      <c r="A321" s="97"/>
      <c r="B321" s="97"/>
      <c r="C321" s="97"/>
      <c r="D321" s="144"/>
      <c r="E321" s="98"/>
      <c r="G321" s="9"/>
    </row>
    <row r="322">
      <c r="A322" s="97"/>
      <c r="B322" s="97"/>
      <c r="C322" s="97"/>
      <c r="D322" s="144"/>
      <c r="E322" s="98"/>
      <c r="G322" s="9"/>
    </row>
    <row r="323">
      <c r="A323" s="97"/>
      <c r="B323" s="97"/>
      <c r="C323" s="97"/>
      <c r="D323" s="144"/>
      <c r="E323" s="98"/>
      <c r="G323" s="9"/>
    </row>
    <row r="324">
      <c r="A324" s="97"/>
      <c r="B324" s="97"/>
      <c r="C324" s="97"/>
      <c r="D324" s="144"/>
      <c r="E324" s="98"/>
      <c r="G324" s="9"/>
    </row>
    <row r="325">
      <c r="A325" s="97"/>
      <c r="B325" s="97"/>
      <c r="C325" s="97"/>
      <c r="D325" s="144"/>
      <c r="E325" s="98"/>
      <c r="G325" s="9"/>
    </row>
    <row r="326">
      <c r="A326" s="97"/>
      <c r="B326" s="97"/>
      <c r="C326" s="97"/>
      <c r="D326" s="144"/>
      <c r="E326" s="98"/>
      <c r="G326" s="9"/>
    </row>
    <row r="327">
      <c r="A327" s="97"/>
      <c r="B327" s="97"/>
      <c r="C327" s="97"/>
      <c r="D327" s="144"/>
      <c r="E327" s="98"/>
      <c r="G327" s="9"/>
    </row>
    <row r="328">
      <c r="A328" s="97"/>
      <c r="B328" s="97"/>
      <c r="C328" s="97"/>
      <c r="D328" s="144"/>
      <c r="E328" s="98"/>
      <c r="G328" s="9"/>
    </row>
    <row r="329">
      <c r="A329" s="97"/>
      <c r="B329" s="97"/>
      <c r="C329" s="97"/>
      <c r="D329" s="144"/>
      <c r="E329" s="98"/>
      <c r="G329" s="9"/>
    </row>
    <row r="330">
      <c r="A330" s="97"/>
      <c r="B330" s="97"/>
      <c r="C330" s="97"/>
      <c r="D330" s="144"/>
      <c r="E330" s="98"/>
      <c r="G330" s="9"/>
    </row>
    <row r="331">
      <c r="A331" s="97"/>
      <c r="B331" s="97"/>
      <c r="C331" s="97"/>
      <c r="D331" s="144"/>
      <c r="E331" s="98"/>
      <c r="G331" s="9"/>
    </row>
    <row r="332">
      <c r="A332" s="97"/>
      <c r="B332" s="97"/>
      <c r="C332" s="97"/>
      <c r="D332" s="144"/>
      <c r="E332" s="98"/>
      <c r="G332" s="9"/>
    </row>
    <row r="333">
      <c r="A333" s="97"/>
      <c r="B333" s="97"/>
      <c r="C333" s="97"/>
      <c r="D333" s="144"/>
      <c r="E333" s="98"/>
      <c r="G333" s="9"/>
    </row>
    <row r="334">
      <c r="A334" s="97"/>
      <c r="B334" s="97"/>
      <c r="C334" s="97"/>
      <c r="D334" s="144"/>
      <c r="E334" s="98"/>
      <c r="G334" s="9"/>
    </row>
    <row r="335">
      <c r="A335" s="97"/>
      <c r="B335" s="97"/>
      <c r="C335" s="97"/>
      <c r="D335" s="144"/>
      <c r="E335" s="98"/>
      <c r="G335" s="9"/>
    </row>
    <row r="336">
      <c r="A336" s="97"/>
      <c r="B336" s="97"/>
      <c r="C336" s="97"/>
      <c r="D336" s="144"/>
      <c r="E336" s="98"/>
      <c r="G336" s="9"/>
    </row>
    <row r="337">
      <c r="A337" s="97"/>
      <c r="B337" s="97"/>
      <c r="C337" s="97"/>
      <c r="D337" s="144"/>
      <c r="E337" s="98"/>
      <c r="G337" s="9"/>
    </row>
    <row r="338">
      <c r="A338" s="97"/>
      <c r="B338" s="97"/>
      <c r="C338" s="97"/>
      <c r="D338" s="144"/>
      <c r="E338" s="98"/>
      <c r="G338" s="9"/>
    </row>
    <row r="339">
      <c r="A339" s="97"/>
      <c r="B339" s="97"/>
      <c r="C339" s="97"/>
      <c r="D339" s="144"/>
      <c r="E339" s="98"/>
      <c r="G339" s="9"/>
    </row>
    <row r="340">
      <c r="A340" s="97"/>
      <c r="B340" s="97"/>
      <c r="C340" s="97"/>
      <c r="D340" s="144"/>
      <c r="E340" s="98"/>
      <c r="G340" s="9"/>
    </row>
    <row r="341">
      <c r="A341" s="97"/>
      <c r="B341" s="97"/>
      <c r="C341" s="97"/>
      <c r="D341" s="144"/>
      <c r="E341" s="98"/>
      <c r="G341" s="9"/>
    </row>
    <row r="342">
      <c r="A342" s="97"/>
      <c r="B342" s="97"/>
      <c r="C342" s="97"/>
      <c r="D342" s="144"/>
      <c r="E342" s="98"/>
      <c r="G342" s="9"/>
    </row>
    <row r="343">
      <c r="A343" s="97"/>
      <c r="B343" s="97"/>
      <c r="C343" s="97"/>
      <c r="D343" s="144"/>
      <c r="E343" s="98"/>
      <c r="G343" s="9"/>
    </row>
    <row r="344">
      <c r="A344" s="97"/>
      <c r="B344" s="97"/>
      <c r="C344" s="97"/>
      <c r="D344" s="144"/>
      <c r="E344" s="98"/>
      <c r="G344" s="9"/>
    </row>
    <row r="345">
      <c r="A345" s="97"/>
      <c r="B345" s="97"/>
      <c r="C345" s="97"/>
      <c r="D345" s="144"/>
      <c r="E345" s="98"/>
      <c r="G345" s="9"/>
    </row>
    <row r="346">
      <c r="A346" s="97"/>
      <c r="B346" s="97"/>
      <c r="C346" s="97"/>
      <c r="D346" s="144"/>
      <c r="E346" s="98"/>
      <c r="G346" s="9"/>
    </row>
    <row r="347">
      <c r="A347" s="97"/>
      <c r="B347" s="97"/>
      <c r="C347" s="97"/>
      <c r="D347" s="144"/>
      <c r="E347" s="98"/>
      <c r="G347" s="9"/>
    </row>
    <row r="348">
      <c r="A348" s="97"/>
      <c r="B348" s="97"/>
      <c r="C348" s="97"/>
      <c r="D348" s="144"/>
      <c r="E348" s="98"/>
      <c r="G348" s="9"/>
    </row>
    <row r="349">
      <c r="A349" s="97"/>
      <c r="B349" s="97"/>
      <c r="C349" s="97"/>
      <c r="D349" s="144"/>
      <c r="E349" s="98"/>
      <c r="G349" s="9"/>
    </row>
    <row r="350">
      <c r="A350" s="97"/>
      <c r="B350" s="97"/>
      <c r="C350" s="97"/>
      <c r="D350" s="144"/>
      <c r="E350" s="98"/>
      <c r="G350" s="9"/>
    </row>
    <row r="351">
      <c r="A351" s="97"/>
      <c r="B351" s="97"/>
      <c r="C351" s="97"/>
      <c r="D351" s="144"/>
      <c r="E351" s="98"/>
      <c r="G351" s="9"/>
    </row>
    <row r="352">
      <c r="A352" s="97"/>
      <c r="B352" s="97"/>
      <c r="C352" s="97"/>
      <c r="D352" s="144"/>
      <c r="E352" s="98"/>
      <c r="G352" s="9"/>
    </row>
    <row r="353">
      <c r="A353" s="97"/>
      <c r="B353" s="97"/>
      <c r="C353" s="97"/>
      <c r="D353" s="144"/>
      <c r="E353" s="98"/>
      <c r="G353" s="9"/>
    </row>
    <row r="354">
      <c r="A354" s="97"/>
      <c r="B354" s="97"/>
      <c r="C354" s="97"/>
      <c r="D354" s="144"/>
      <c r="E354" s="98"/>
      <c r="G354" s="9"/>
    </row>
    <row r="355">
      <c r="A355" s="97"/>
      <c r="B355" s="97"/>
      <c r="C355" s="97"/>
      <c r="D355" s="144"/>
      <c r="E355" s="98"/>
      <c r="G355" s="9"/>
    </row>
    <row r="356">
      <c r="A356" s="97"/>
      <c r="B356" s="97"/>
      <c r="C356" s="97"/>
      <c r="D356" s="144"/>
      <c r="E356" s="98"/>
      <c r="G356" s="9"/>
    </row>
    <row r="357">
      <c r="A357" s="97"/>
      <c r="B357" s="97"/>
      <c r="C357" s="97"/>
      <c r="D357" s="144"/>
      <c r="E357" s="98"/>
      <c r="G357" s="9"/>
    </row>
    <row r="358">
      <c r="A358" s="97"/>
      <c r="B358" s="97"/>
      <c r="C358" s="97"/>
      <c r="D358" s="144"/>
      <c r="E358" s="98"/>
      <c r="G358" s="9"/>
    </row>
    <row r="359">
      <c r="A359" s="97"/>
      <c r="B359" s="97"/>
      <c r="C359" s="97"/>
      <c r="D359" s="144"/>
      <c r="E359" s="98"/>
      <c r="G359" s="9"/>
    </row>
    <row r="360">
      <c r="A360" s="97"/>
      <c r="B360" s="97"/>
      <c r="C360" s="97"/>
      <c r="D360" s="144"/>
      <c r="E360" s="98"/>
      <c r="G360" s="9"/>
    </row>
    <row r="361">
      <c r="A361" s="97"/>
      <c r="B361" s="97"/>
      <c r="C361" s="97"/>
      <c r="D361" s="144"/>
      <c r="E361" s="98"/>
      <c r="G361" s="9"/>
    </row>
    <row r="362">
      <c r="A362" s="97"/>
      <c r="B362" s="97"/>
      <c r="C362" s="97"/>
      <c r="D362" s="144"/>
      <c r="E362" s="98"/>
      <c r="G362" s="9"/>
    </row>
    <row r="363">
      <c r="A363" s="97"/>
      <c r="B363" s="97"/>
      <c r="C363" s="97"/>
      <c r="D363" s="144"/>
      <c r="E363" s="98"/>
      <c r="G363" s="9"/>
    </row>
    <row r="364">
      <c r="A364" s="97"/>
      <c r="B364" s="97"/>
      <c r="C364" s="97"/>
      <c r="D364" s="144"/>
      <c r="E364" s="98"/>
      <c r="G364" s="9"/>
    </row>
    <row r="365">
      <c r="A365" s="97"/>
      <c r="B365" s="97"/>
      <c r="C365" s="97"/>
      <c r="D365" s="144"/>
      <c r="E365" s="98"/>
      <c r="G365" s="9"/>
    </row>
    <row r="366">
      <c r="A366" s="97"/>
      <c r="B366" s="97"/>
      <c r="C366" s="97"/>
      <c r="D366" s="144"/>
      <c r="E366" s="98"/>
      <c r="G366" s="9"/>
    </row>
    <row r="367">
      <c r="A367" s="97"/>
      <c r="B367" s="97"/>
      <c r="C367" s="97"/>
      <c r="D367" s="144"/>
      <c r="E367" s="98"/>
      <c r="G367" s="9"/>
    </row>
    <row r="368">
      <c r="A368" s="97"/>
      <c r="B368" s="97"/>
      <c r="C368" s="97"/>
      <c r="D368" s="144"/>
      <c r="E368" s="98"/>
      <c r="G368" s="9"/>
    </row>
    <row r="369">
      <c r="A369" s="97"/>
      <c r="B369" s="97"/>
      <c r="C369" s="97"/>
      <c r="D369" s="144"/>
      <c r="E369" s="98"/>
      <c r="G369" s="9"/>
    </row>
    <row r="370">
      <c r="A370" s="97"/>
      <c r="B370" s="97"/>
      <c r="C370" s="97"/>
      <c r="D370" s="144"/>
      <c r="E370" s="98"/>
      <c r="G370" s="9"/>
    </row>
    <row r="371">
      <c r="A371" s="97"/>
      <c r="B371" s="97"/>
      <c r="C371" s="97"/>
      <c r="D371" s="144"/>
      <c r="E371" s="98"/>
      <c r="G371" s="9"/>
    </row>
    <row r="372">
      <c r="A372" s="97"/>
      <c r="B372" s="97"/>
      <c r="C372" s="97"/>
      <c r="D372" s="144"/>
      <c r="E372" s="98"/>
      <c r="G372" s="9"/>
    </row>
    <row r="373">
      <c r="A373" s="97"/>
      <c r="B373" s="97"/>
      <c r="C373" s="97"/>
      <c r="D373" s="144"/>
      <c r="E373" s="98"/>
      <c r="G373" s="9"/>
    </row>
    <row r="374">
      <c r="A374" s="97"/>
      <c r="B374" s="97"/>
      <c r="C374" s="97"/>
      <c r="D374" s="144"/>
      <c r="E374" s="98"/>
      <c r="G374" s="9"/>
    </row>
    <row r="375">
      <c r="A375" s="97"/>
      <c r="B375" s="97"/>
      <c r="C375" s="97"/>
      <c r="D375" s="144"/>
      <c r="E375" s="98"/>
      <c r="G375" s="9"/>
    </row>
    <row r="376">
      <c r="A376" s="97"/>
      <c r="B376" s="97"/>
      <c r="C376" s="97"/>
      <c r="D376" s="144"/>
      <c r="E376" s="98"/>
      <c r="G376" s="9"/>
    </row>
    <row r="377">
      <c r="A377" s="97"/>
      <c r="B377" s="97"/>
      <c r="C377" s="97"/>
      <c r="D377" s="144"/>
      <c r="E377" s="98"/>
      <c r="G377" s="9"/>
    </row>
    <row r="378">
      <c r="A378" s="97"/>
      <c r="B378" s="97"/>
      <c r="C378" s="97"/>
      <c r="D378" s="144"/>
      <c r="E378" s="98"/>
      <c r="G378" s="9"/>
    </row>
    <row r="379">
      <c r="A379" s="97"/>
      <c r="B379" s="97"/>
      <c r="C379" s="97"/>
      <c r="D379" s="144"/>
      <c r="E379" s="98"/>
      <c r="G379" s="9"/>
    </row>
    <row r="380">
      <c r="A380" s="97"/>
      <c r="B380" s="97"/>
      <c r="C380" s="97"/>
      <c r="D380" s="144"/>
      <c r="E380" s="98"/>
      <c r="G380" s="9"/>
    </row>
    <row r="381">
      <c r="A381" s="97"/>
      <c r="B381" s="97"/>
      <c r="C381" s="97"/>
      <c r="D381" s="144"/>
      <c r="E381" s="98"/>
      <c r="G381" s="9"/>
    </row>
    <row r="382">
      <c r="A382" s="97"/>
      <c r="B382" s="97"/>
      <c r="C382" s="97"/>
      <c r="D382" s="144"/>
      <c r="E382" s="98"/>
      <c r="G382" s="9"/>
    </row>
    <row r="383">
      <c r="A383" s="97"/>
      <c r="B383" s="97"/>
      <c r="C383" s="97"/>
      <c r="D383" s="144"/>
      <c r="E383" s="98"/>
      <c r="G383" s="9"/>
    </row>
    <row r="384">
      <c r="A384" s="97"/>
      <c r="B384" s="97"/>
      <c r="C384" s="97"/>
      <c r="D384" s="144"/>
      <c r="E384" s="98"/>
      <c r="G384" s="9"/>
    </row>
    <row r="385">
      <c r="A385" s="97"/>
      <c r="B385" s="97"/>
      <c r="C385" s="97"/>
      <c r="D385" s="144"/>
      <c r="E385" s="98"/>
      <c r="G385" s="9"/>
    </row>
    <row r="386">
      <c r="A386" s="97"/>
      <c r="B386" s="97"/>
      <c r="C386" s="97"/>
      <c r="D386" s="144"/>
      <c r="E386" s="98"/>
      <c r="G386" s="9"/>
    </row>
    <row r="387">
      <c r="A387" s="97"/>
      <c r="B387" s="97"/>
      <c r="C387" s="97"/>
      <c r="D387" s="144"/>
      <c r="E387" s="98"/>
      <c r="G387" s="9"/>
    </row>
    <row r="388">
      <c r="A388" s="97"/>
      <c r="B388" s="97"/>
      <c r="C388" s="97"/>
      <c r="D388" s="144"/>
      <c r="E388" s="98"/>
      <c r="G388" s="9"/>
    </row>
    <row r="389">
      <c r="A389" s="97"/>
      <c r="B389" s="97"/>
      <c r="C389" s="97"/>
      <c r="D389" s="144"/>
      <c r="E389" s="98"/>
      <c r="G389" s="9"/>
    </row>
    <row r="390">
      <c r="A390" s="97"/>
      <c r="B390" s="97"/>
      <c r="C390" s="97"/>
      <c r="D390" s="144"/>
      <c r="E390" s="98"/>
      <c r="G390" s="9"/>
    </row>
    <row r="391">
      <c r="A391" s="97"/>
      <c r="B391" s="97"/>
      <c r="C391" s="97"/>
      <c r="D391" s="144"/>
      <c r="E391" s="98"/>
      <c r="G391" s="9"/>
    </row>
    <row r="392">
      <c r="A392" s="97"/>
      <c r="B392" s="97"/>
      <c r="C392" s="97"/>
      <c r="D392" s="144"/>
      <c r="E392" s="98"/>
      <c r="G392" s="9"/>
    </row>
    <row r="393">
      <c r="A393" s="97"/>
      <c r="B393" s="97"/>
      <c r="C393" s="97"/>
      <c r="D393" s="144"/>
      <c r="E393" s="98"/>
      <c r="G393" s="9"/>
    </row>
    <row r="394">
      <c r="A394" s="97"/>
      <c r="B394" s="97"/>
      <c r="C394" s="97"/>
      <c r="D394" s="144"/>
      <c r="E394" s="98"/>
      <c r="G394" s="9"/>
    </row>
    <row r="395">
      <c r="A395" s="97"/>
      <c r="B395" s="97"/>
      <c r="C395" s="97"/>
      <c r="D395" s="144"/>
      <c r="E395" s="98"/>
      <c r="G395" s="9"/>
    </row>
    <row r="396">
      <c r="A396" s="97"/>
      <c r="B396" s="97"/>
      <c r="C396" s="97"/>
      <c r="D396" s="144"/>
      <c r="E396" s="98"/>
      <c r="G396" s="9"/>
    </row>
    <row r="397">
      <c r="A397" s="97"/>
      <c r="B397" s="97"/>
      <c r="C397" s="97"/>
      <c r="D397" s="144"/>
      <c r="E397" s="98"/>
      <c r="G397" s="9"/>
    </row>
    <row r="398">
      <c r="A398" s="97"/>
      <c r="B398" s="97"/>
      <c r="C398" s="97"/>
      <c r="D398" s="144"/>
      <c r="E398" s="98"/>
      <c r="G398" s="9"/>
    </row>
    <row r="399">
      <c r="A399" s="97"/>
      <c r="B399" s="97"/>
      <c r="C399" s="97"/>
      <c r="D399" s="144"/>
      <c r="E399" s="98"/>
      <c r="G399" s="9"/>
    </row>
    <row r="400">
      <c r="A400" s="97"/>
      <c r="B400" s="97"/>
      <c r="C400" s="97"/>
      <c r="D400" s="144"/>
      <c r="E400" s="98"/>
      <c r="G400" s="9"/>
    </row>
    <row r="401">
      <c r="A401" s="97"/>
      <c r="B401" s="97"/>
      <c r="C401" s="97"/>
      <c r="D401" s="144"/>
      <c r="E401" s="98"/>
      <c r="G401" s="9"/>
    </row>
    <row r="402">
      <c r="A402" s="97"/>
      <c r="B402" s="97"/>
      <c r="C402" s="97"/>
      <c r="D402" s="144"/>
      <c r="E402" s="98"/>
      <c r="G402" s="9"/>
    </row>
    <row r="403">
      <c r="A403" s="97"/>
      <c r="B403" s="97"/>
      <c r="C403" s="97"/>
      <c r="D403" s="144"/>
      <c r="E403" s="98"/>
      <c r="G403" s="9"/>
    </row>
    <row r="404">
      <c r="A404" s="97"/>
      <c r="B404" s="97"/>
      <c r="C404" s="97"/>
      <c r="D404" s="144"/>
      <c r="E404" s="98"/>
      <c r="G404" s="9"/>
    </row>
    <row r="405">
      <c r="A405" s="97"/>
      <c r="B405" s="97"/>
      <c r="C405" s="97"/>
      <c r="D405" s="144"/>
      <c r="E405" s="98"/>
      <c r="G405" s="9"/>
    </row>
    <row r="406">
      <c r="A406" s="97"/>
      <c r="B406" s="97"/>
      <c r="C406" s="97"/>
      <c r="D406" s="144"/>
      <c r="E406" s="98"/>
      <c r="G406" s="9"/>
    </row>
    <row r="407">
      <c r="A407" s="97"/>
      <c r="B407" s="97"/>
      <c r="C407" s="97"/>
      <c r="D407" s="144"/>
      <c r="E407" s="98"/>
      <c r="G407" s="9"/>
    </row>
    <row r="408">
      <c r="A408" s="97"/>
      <c r="B408" s="97"/>
      <c r="C408" s="97"/>
      <c r="D408" s="144"/>
      <c r="E408" s="98"/>
      <c r="G408" s="9"/>
    </row>
    <row r="409">
      <c r="A409" s="97"/>
      <c r="B409" s="97"/>
      <c r="C409" s="97"/>
      <c r="D409" s="144"/>
      <c r="E409" s="98"/>
      <c r="G409" s="9"/>
    </row>
    <row r="410">
      <c r="A410" s="97"/>
      <c r="B410" s="97"/>
      <c r="C410" s="97"/>
      <c r="D410" s="144"/>
      <c r="E410" s="98"/>
      <c r="G410" s="9"/>
    </row>
    <row r="411">
      <c r="A411" s="97"/>
      <c r="B411" s="97"/>
      <c r="C411" s="97"/>
      <c r="D411" s="144"/>
      <c r="E411" s="98"/>
      <c r="G411" s="9"/>
    </row>
    <row r="412">
      <c r="A412" s="97"/>
      <c r="B412" s="97"/>
      <c r="C412" s="97"/>
      <c r="D412" s="144"/>
      <c r="E412" s="98"/>
      <c r="G412" s="9"/>
    </row>
    <row r="413">
      <c r="A413" s="97"/>
      <c r="B413" s="97"/>
      <c r="C413" s="97"/>
      <c r="D413" s="144"/>
      <c r="E413" s="98"/>
      <c r="G413" s="9"/>
    </row>
    <row r="414">
      <c r="A414" s="97"/>
      <c r="B414" s="97"/>
      <c r="C414" s="97"/>
      <c r="D414" s="144"/>
      <c r="E414" s="98"/>
      <c r="G414" s="9"/>
    </row>
    <row r="415">
      <c r="A415" s="97"/>
      <c r="B415" s="97"/>
      <c r="C415" s="97"/>
      <c r="D415" s="144"/>
      <c r="E415" s="98"/>
      <c r="G415" s="9"/>
    </row>
    <row r="416">
      <c r="A416" s="97"/>
      <c r="B416" s="97"/>
      <c r="C416" s="97"/>
      <c r="D416" s="144"/>
      <c r="E416" s="98"/>
      <c r="G416" s="9"/>
    </row>
    <row r="417">
      <c r="A417" s="97"/>
      <c r="B417" s="97"/>
      <c r="C417" s="97"/>
      <c r="D417" s="144"/>
      <c r="E417" s="98"/>
      <c r="G417" s="9"/>
    </row>
    <row r="418">
      <c r="A418" s="97"/>
      <c r="B418" s="97"/>
      <c r="C418" s="97"/>
      <c r="D418" s="144"/>
      <c r="E418" s="98"/>
      <c r="G418" s="9"/>
    </row>
    <row r="419">
      <c r="A419" s="97"/>
      <c r="B419" s="97"/>
      <c r="C419" s="97"/>
      <c r="D419" s="144"/>
      <c r="E419" s="98"/>
      <c r="G419" s="9"/>
    </row>
    <row r="420">
      <c r="A420" s="97"/>
      <c r="B420" s="97"/>
      <c r="C420" s="97"/>
      <c r="D420" s="144"/>
      <c r="E420" s="98"/>
      <c r="G420" s="9"/>
    </row>
    <row r="421">
      <c r="A421" s="97"/>
      <c r="B421" s="97"/>
      <c r="C421" s="97"/>
      <c r="D421" s="144"/>
      <c r="E421" s="98"/>
      <c r="G421" s="9"/>
    </row>
    <row r="422">
      <c r="A422" s="97"/>
      <c r="B422" s="97"/>
      <c r="C422" s="97"/>
      <c r="D422" s="144"/>
      <c r="E422" s="98"/>
      <c r="G422" s="9"/>
    </row>
    <row r="423">
      <c r="A423" s="97"/>
      <c r="B423" s="97"/>
      <c r="C423" s="97"/>
      <c r="D423" s="144"/>
      <c r="E423" s="98"/>
      <c r="G423" s="9"/>
    </row>
    <row r="424">
      <c r="A424" s="97"/>
      <c r="B424" s="97"/>
      <c r="C424" s="97"/>
      <c r="D424" s="144"/>
      <c r="E424" s="98"/>
      <c r="G424" s="9"/>
    </row>
    <row r="425">
      <c r="A425" s="97"/>
      <c r="B425" s="97"/>
      <c r="C425" s="97"/>
      <c r="D425" s="144"/>
      <c r="E425" s="98"/>
      <c r="G425" s="9"/>
    </row>
    <row r="426">
      <c r="A426" s="97"/>
      <c r="B426" s="97"/>
      <c r="C426" s="97"/>
      <c r="D426" s="144"/>
      <c r="E426" s="98"/>
      <c r="G426" s="9"/>
    </row>
    <row r="427">
      <c r="A427" s="97"/>
      <c r="B427" s="97"/>
      <c r="C427" s="97"/>
      <c r="D427" s="144"/>
      <c r="E427" s="98"/>
      <c r="G427" s="9"/>
    </row>
    <row r="428">
      <c r="A428" s="97"/>
      <c r="B428" s="97"/>
      <c r="C428" s="97"/>
      <c r="D428" s="144"/>
      <c r="E428" s="98"/>
      <c r="G428" s="9"/>
    </row>
    <row r="429">
      <c r="A429" s="97"/>
      <c r="B429" s="97"/>
      <c r="C429" s="97"/>
      <c r="D429" s="144"/>
      <c r="E429" s="98"/>
      <c r="G429" s="9"/>
    </row>
    <row r="430">
      <c r="A430" s="97"/>
      <c r="B430" s="97"/>
      <c r="C430" s="97"/>
      <c r="D430" s="144"/>
      <c r="E430" s="98"/>
      <c r="G430" s="9"/>
    </row>
    <row r="431">
      <c r="A431" s="97"/>
      <c r="B431" s="97"/>
      <c r="C431" s="97"/>
      <c r="D431" s="144"/>
      <c r="E431" s="98"/>
      <c r="G431" s="9"/>
    </row>
    <row r="432">
      <c r="A432" s="97"/>
      <c r="B432" s="97"/>
      <c r="C432" s="97"/>
      <c r="D432" s="144"/>
      <c r="E432" s="98"/>
      <c r="G432" s="9"/>
    </row>
    <row r="433">
      <c r="A433" s="97"/>
      <c r="B433" s="97"/>
      <c r="C433" s="97"/>
      <c r="D433" s="144"/>
      <c r="E433" s="98"/>
      <c r="G433" s="9"/>
    </row>
    <row r="434">
      <c r="A434" s="97"/>
      <c r="B434" s="97"/>
      <c r="C434" s="97"/>
      <c r="D434" s="144"/>
      <c r="E434" s="98"/>
      <c r="G434" s="9"/>
    </row>
    <row r="435">
      <c r="A435" s="97"/>
      <c r="B435" s="97"/>
      <c r="C435" s="97"/>
      <c r="D435" s="144"/>
      <c r="E435" s="98"/>
      <c r="G435" s="9"/>
    </row>
    <row r="436">
      <c r="A436" s="97"/>
      <c r="B436" s="97"/>
      <c r="C436" s="97"/>
      <c r="D436" s="144"/>
      <c r="E436" s="98"/>
      <c r="G436" s="9"/>
    </row>
    <row r="437">
      <c r="A437" s="97"/>
      <c r="B437" s="97"/>
      <c r="C437" s="97"/>
      <c r="D437" s="144"/>
      <c r="E437" s="98"/>
      <c r="G437" s="9"/>
    </row>
    <row r="438">
      <c r="A438" s="97"/>
      <c r="B438" s="97"/>
      <c r="C438" s="97"/>
      <c r="D438" s="144"/>
      <c r="E438" s="98"/>
      <c r="G438" s="9"/>
    </row>
    <row r="439">
      <c r="A439" s="97"/>
      <c r="B439" s="97"/>
      <c r="C439" s="97"/>
      <c r="D439" s="144"/>
      <c r="E439" s="98"/>
      <c r="G439" s="9"/>
    </row>
    <row r="440">
      <c r="A440" s="97"/>
      <c r="B440" s="97"/>
      <c r="C440" s="97"/>
      <c r="D440" s="144"/>
      <c r="E440" s="98"/>
      <c r="G440" s="9"/>
    </row>
    <row r="441">
      <c r="A441" s="97"/>
      <c r="B441" s="97"/>
      <c r="C441" s="97"/>
      <c r="D441" s="144"/>
      <c r="E441" s="98"/>
      <c r="G441" s="9"/>
    </row>
    <row r="442">
      <c r="A442" s="97"/>
      <c r="B442" s="97"/>
      <c r="C442" s="97"/>
      <c r="D442" s="144"/>
      <c r="E442" s="98"/>
      <c r="G442" s="9"/>
    </row>
    <row r="443">
      <c r="A443" s="97"/>
      <c r="B443" s="97"/>
      <c r="C443" s="97"/>
      <c r="D443" s="144"/>
      <c r="E443" s="98"/>
      <c r="G443" s="9"/>
    </row>
    <row r="444">
      <c r="A444" s="97"/>
      <c r="B444" s="97"/>
      <c r="C444" s="97"/>
      <c r="D444" s="144"/>
      <c r="E444" s="98"/>
      <c r="G444" s="9"/>
    </row>
    <row r="445">
      <c r="A445" s="97"/>
      <c r="B445" s="97"/>
      <c r="C445" s="97"/>
      <c r="D445" s="144"/>
      <c r="E445" s="98"/>
      <c r="G445" s="9"/>
    </row>
    <row r="446">
      <c r="A446" s="97"/>
      <c r="B446" s="97"/>
      <c r="C446" s="97"/>
      <c r="D446" s="144"/>
      <c r="E446" s="98"/>
      <c r="G446" s="9"/>
    </row>
    <row r="447">
      <c r="A447" s="97"/>
      <c r="B447" s="97"/>
      <c r="C447" s="97"/>
      <c r="D447" s="144"/>
      <c r="E447" s="98"/>
      <c r="G447" s="9"/>
    </row>
    <row r="448">
      <c r="A448" s="97"/>
      <c r="B448" s="97"/>
      <c r="C448" s="97"/>
      <c r="D448" s="144"/>
      <c r="E448" s="98"/>
      <c r="G448" s="9"/>
    </row>
    <row r="449">
      <c r="A449" s="97"/>
      <c r="B449" s="97"/>
      <c r="C449" s="97"/>
      <c r="D449" s="144"/>
      <c r="E449" s="98"/>
      <c r="G449" s="9"/>
    </row>
    <row r="450">
      <c r="A450" s="97"/>
      <c r="B450" s="97"/>
      <c r="C450" s="97"/>
      <c r="D450" s="144"/>
      <c r="E450" s="98"/>
      <c r="G450" s="9"/>
    </row>
    <row r="451">
      <c r="A451" s="97"/>
      <c r="B451" s="97"/>
      <c r="C451" s="97"/>
      <c r="D451" s="144"/>
      <c r="E451" s="98"/>
      <c r="G451" s="9"/>
    </row>
    <row r="452">
      <c r="A452" s="97"/>
      <c r="B452" s="97"/>
      <c r="C452" s="97"/>
      <c r="D452" s="144"/>
      <c r="E452" s="98"/>
      <c r="G452" s="9"/>
    </row>
    <row r="453">
      <c r="A453" s="97"/>
      <c r="B453" s="97"/>
      <c r="C453" s="97"/>
      <c r="D453" s="144"/>
      <c r="E453" s="98"/>
      <c r="G453" s="9"/>
    </row>
    <row r="454">
      <c r="A454" s="97"/>
      <c r="B454" s="97"/>
      <c r="C454" s="97"/>
      <c r="D454" s="144"/>
      <c r="E454" s="98"/>
      <c r="G454" s="9"/>
    </row>
    <row r="455">
      <c r="A455" s="97"/>
      <c r="B455" s="97"/>
      <c r="C455" s="97"/>
      <c r="D455" s="144"/>
      <c r="E455" s="98"/>
      <c r="G455" s="9"/>
    </row>
    <row r="456">
      <c r="A456" s="97"/>
      <c r="B456" s="97"/>
      <c r="C456" s="97"/>
      <c r="D456" s="144"/>
      <c r="E456" s="98"/>
      <c r="G456" s="9"/>
    </row>
    <row r="457">
      <c r="A457" s="97"/>
      <c r="B457" s="97"/>
      <c r="C457" s="97"/>
      <c r="D457" s="144"/>
      <c r="E457" s="98"/>
      <c r="G457" s="9"/>
    </row>
    <row r="458">
      <c r="A458" s="97"/>
      <c r="B458" s="97"/>
      <c r="C458" s="97"/>
      <c r="D458" s="144"/>
      <c r="E458" s="98"/>
      <c r="G458" s="9"/>
    </row>
    <row r="459">
      <c r="A459" s="97"/>
      <c r="B459" s="97"/>
      <c r="C459" s="97"/>
      <c r="D459" s="144"/>
      <c r="E459" s="98"/>
      <c r="G459" s="9"/>
    </row>
    <row r="460">
      <c r="A460" s="97"/>
      <c r="B460" s="97"/>
      <c r="C460" s="97"/>
      <c r="D460" s="144"/>
      <c r="E460" s="98"/>
      <c r="G460" s="9"/>
    </row>
    <row r="461">
      <c r="A461" s="97"/>
      <c r="B461" s="97"/>
      <c r="C461" s="97"/>
      <c r="D461" s="144"/>
      <c r="E461" s="98"/>
      <c r="G461" s="9"/>
    </row>
    <row r="462">
      <c r="A462" s="97"/>
      <c r="B462" s="97"/>
      <c r="C462" s="97"/>
      <c r="D462" s="144"/>
      <c r="E462" s="98"/>
      <c r="G462" s="9"/>
    </row>
    <row r="463">
      <c r="A463" s="97"/>
      <c r="B463" s="97"/>
      <c r="C463" s="97"/>
      <c r="D463" s="144"/>
      <c r="E463" s="98"/>
      <c r="G463" s="9"/>
    </row>
    <row r="464">
      <c r="A464" s="97"/>
      <c r="B464" s="97"/>
      <c r="C464" s="97"/>
      <c r="D464" s="144"/>
      <c r="E464" s="98"/>
      <c r="G464" s="9"/>
    </row>
    <row r="465">
      <c r="A465" s="97"/>
      <c r="B465" s="97"/>
      <c r="C465" s="97"/>
      <c r="D465" s="144"/>
      <c r="E465" s="98"/>
      <c r="G465" s="9"/>
    </row>
    <row r="466">
      <c r="A466" s="97"/>
      <c r="B466" s="97"/>
      <c r="C466" s="97"/>
      <c r="D466" s="144"/>
      <c r="E466" s="98"/>
      <c r="G466" s="9"/>
    </row>
    <row r="467">
      <c r="A467" s="97"/>
      <c r="B467" s="97"/>
      <c r="C467" s="97"/>
      <c r="D467" s="144"/>
      <c r="E467" s="98"/>
      <c r="G467" s="9"/>
    </row>
    <row r="468">
      <c r="A468" s="97"/>
      <c r="B468" s="97"/>
      <c r="C468" s="97"/>
      <c r="D468" s="144"/>
      <c r="E468" s="98"/>
      <c r="G468" s="9"/>
    </row>
    <row r="469">
      <c r="A469" s="97"/>
      <c r="B469" s="97"/>
      <c r="C469" s="97"/>
      <c r="D469" s="144"/>
      <c r="E469" s="98"/>
      <c r="G469" s="9"/>
    </row>
    <row r="470">
      <c r="A470" s="97"/>
      <c r="B470" s="97"/>
      <c r="C470" s="97"/>
      <c r="D470" s="144"/>
      <c r="E470" s="98"/>
      <c r="G470" s="9"/>
    </row>
    <row r="471">
      <c r="A471" s="97"/>
      <c r="B471" s="97"/>
      <c r="C471" s="97"/>
      <c r="D471" s="144"/>
      <c r="E471" s="98"/>
      <c r="G471" s="9"/>
    </row>
    <row r="472">
      <c r="A472" s="97"/>
      <c r="B472" s="97"/>
      <c r="C472" s="97"/>
      <c r="D472" s="144"/>
      <c r="E472" s="98"/>
      <c r="G472" s="9"/>
    </row>
    <row r="473">
      <c r="A473" s="97"/>
      <c r="B473" s="97"/>
      <c r="C473" s="97"/>
      <c r="D473" s="144"/>
      <c r="E473" s="98"/>
      <c r="G473" s="9"/>
    </row>
    <row r="474">
      <c r="A474" s="97"/>
      <c r="B474" s="97"/>
      <c r="C474" s="97"/>
      <c r="D474" s="144"/>
      <c r="E474" s="98"/>
      <c r="G474" s="9"/>
    </row>
    <row r="475">
      <c r="A475" s="97"/>
      <c r="B475" s="97"/>
      <c r="C475" s="97"/>
      <c r="D475" s="144"/>
      <c r="E475" s="98"/>
      <c r="G475" s="9"/>
    </row>
    <row r="476">
      <c r="A476" s="97"/>
      <c r="B476" s="97"/>
      <c r="C476" s="97"/>
      <c r="D476" s="144"/>
      <c r="E476" s="98"/>
      <c r="G476" s="9"/>
    </row>
    <row r="477">
      <c r="A477" s="97"/>
      <c r="B477" s="97"/>
      <c r="C477" s="97"/>
      <c r="D477" s="144"/>
      <c r="E477" s="98"/>
      <c r="G477" s="9"/>
    </row>
    <row r="478">
      <c r="A478" s="97"/>
      <c r="B478" s="97"/>
      <c r="C478" s="97"/>
      <c r="D478" s="144"/>
      <c r="E478" s="98"/>
      <c r="G478" s="9"/>
    </row>
    <row r="479">
      <c r="A479" s="97"/>
      <c r="B479" s="97"/>
      <c r="C479" s="97"/>
      <c r="D479" s="144"/>
      <c r="E479" s="98"/>
      <c r="G479" s="9"/>
    </row>
    <row r="480">
      <c r="A480" s="97"/>
      <c r="B480" s="97"/>
      <c r="C480" s="97"/>
      <c r="D480" s="144"/>
      <c r="E480" s="98"/>
      <c r="G480" s="9"/>
    </row>
    <row r="481">
      <c r="A481" s="97"/>
      <c r="B481" s="97"/>
      <c r="C481" s="97"/>
      <c r="D481" s="144"/>
      <c r="E481" s="98"/>
      <c r="G481" s="9"/>
    </row>
    <row r="482">
      <c r="A482" s="97"/>
      <c r="B482" s="97"/>
      <c r="C482" s="97"/>
      <c r="D482" s="144"/>
      <c r="E482" s="98"/>
      <c r="G482" s="9"/>
    </row>
    <row r="483">
      <c r="A483" s="97"/>
      <c r="B483" s="97"/>
      <c r="C483" s="97"/>
      <c r="D483" s="144"/>
      <c r="E483" s="98"/>
      <c r="G483" s="9"/>
    </row>
    <row r="484">
      <c r="A484" s="97"/>
      <c r="B484" s="97"/>
      <c r="C484" s="97"/>
      <c r="D484" s="144"/>
      <c r="E484" s="98"/>
      <c r="G484" s="9"/>
    </row>
    <row r="485">
      <c r="A485" s="97"/>
      <c r="B485" s="97"/>
      <c r="C485" s="97"/>
      <c r="D485" s="144"/>
      <c r="E485" s="98"/>
      <c r="G485" s="9"/>
    </row>
    <row r="486">
      <c r="A486" s="97"/>
      <c r="B486" s="97"/>
      <c r="C486" s="97"/>
      <c r="D486" s="144"/>
      <c r="E486" s="98"/>
      <c r="G486" s="9"/>
    </row>
    <row r="487">
      <c r="A487" s="97"/>
      <c r="B487" s="97"/>
      <c r="C487" s="97"/>
      <c r="D487" s="144"/>
      <c r="E487" s="98"/>
      <c r="G487" s="9"/>
    </row>
    <row r="488">
      <c r="A488" s="97"/>
      <c r="B488" s="97"/>
      <c r="C488" s="97"/>
      <c r="D488" s="144"/>
      <c r="E488" s="98"/>
      <c r="G488" s="9"/>
    </row>
    <row r="489">
      <c r="A489" s="97"/>
      <c r="B489" s="97"/>
      <c r="C489" s="97"/>
      <c r="D489" s="144"/>
      <c r="E489" s="98"/>
      <c r="G489" s="9"/>
    </row>
    <row r="490">
      <c r="A490" s="97"/>
      <c r="B490" s="97"/>
      <c r="C490" s="97"/>
      <c r="D490" s="144"/>
      <c r="E490" s="98"/>
      <c r="G490" s="9"/>
    </row>
    <row r="491">
      <c r="A491" s="97"/>
      <c r="B491" s="97"/>
      <c r="C491" s="97"/>
      <c r="D491" s="144"/>
      <c r="E491" s="98"/>
      <c r="G491" s="9"/>
    </row>
    <row r="492">
      <c r="A492" s="97"/>
      <c r="B492" s="97"/>
      <c r="C492" s="97"/>
      <c r="D492" s="144"/>
      <c r="E492" s="98"/>
      <c r="G492" s="9"/>
    </row>
    <row r="493">
      <c r="A493" s="97"/>
      <c r="B493" s="97"/>
      <c r="C493" s="97"/>
      <c r="D493" s="144"/>
      <c r="E493" s="98"/>
      <c r="G493" s="9"/>
    </row>
    <row r="494">
      <c r="A494" s="97"/>
      <c r="B494" s="97"/>
      <c r="C494" s="97"/>
      <c r="D494" s="144"/>
      <c r="E494" s="98"/>
      <c r="G494" s="9"/>
    </row>
    <row r="495">
      <c r="A495" s="97"/>
      <c r="B495" s="97"/>
      <c r="C495" s="97"/>
      <c r="D495" s="144"/>
      <c r="E495" s="98"/>
      <c r="G495" s="9"/>
    </row>
    <row r="496">
      <c r="A496" s="97"/>
      <c r="B496" s="97"/>
      <c r="C496" s="97"/>
      <c r="D496" s="144"/>
      <c r="E496" s="98"/>
      <c r="G496" s="9"/>
    </row>
    <row r="497">
      <c r="A497" s="97"/>
      <c r="B497" s="97"/>
      <c r="C497" s="97"/>
      <c r="D497" s="144"/>
      <c r="E497" s="98"/>
      <c r="G497" s="9"/>
    </row>
    <row r="498">
      <c r="A498" s="97"/>
      <c r="B498" s="97"/>
      <c r="C498" s="97"/>
      <c r="D498" s="144"/>
      <c r="E498" s="98"/>
      <c r="G498" s="9"/>
    </row>
    <row r="499">
      <c r="A499" s="97"/>
      <c r="B499" s="97"/>
      <c r="C499" s="97"/>
      <c r="D499" s="144"/>
      <c r="E499" s="98"/>
      <c r="G499" s="9"/>
    </row>
    <row r="500">
      <c r="A500" s="97"/>
      <c r="B500" s="97"/>
      <c r="C500" s="97"/>
      <c r="D500" s="144"/>
      <c r="E500" s="98"/>
      <c r="G500" s="9"/>
    </row>
    <row r="501">
      <c r="A501" s="97"/>
      <c r="B501" s="97"/>
      <c r="C501" s="97"/>
      <c r="D501" s="144"/>
      <c r="E501" s="98"/>
      <c r="G501" s="9"/>
    </row>
    <row r="502">
      <c r="A502" s="97"/>
      <c r="B502" s="97"/>
      <c r="C502" s="97"/>
      <c r="D502" s="144"/>
      <c r="E502" s="98"/>
      <c r="G502" s="9"/>
    </row>
    <row r="503">
      <c r="A503" s="97"/>
      <c r="B503" s="97"/>
      <c r="C503" s="97"/>
      <c r="D503" s="144"/>
      <c r="E503" s="98"/>
      <c r="G503" s="9"/>
    </row>
    <row r="504">
      <c r="A504" s="97"/>
      <c r="B504" s="97"/>
      <c r="C504" s="97"/>
      <c r="D504" s="144"/>
      <c r="E504" s="98"/>
      <c r="G504" s="9"/>
    </row>
    <row r="505">
      <c r="A505" s="97"/>
      <c r="B505" s="97"/>
      <c r="C505" s="97"/>
      <c r="D505" s="144"/>
      <c r="E505" s="98"/>
      <c r="G505" s="9"/>
    </row>
    <row r="506">
      <c r="A506" s="97"/>
      <c r="B506" s="97"/>
      <c r="C506" s="97"/>
      <c r="D506" s="144"/>
      <c r="E506" s="98"/>
      <c r="G506" s="9"/>
    </row>
    <row r="507">
      <c r="A507" s="97"/>
      <c r="B507" s="97"/>
      <c r="C507" s="97"/>
      <c r="D507" s="144"/>
      <c r="E507" s="98"/>
      <c r="G507" s="9"/>
    </row>
    <row r="508">
      <c r="A508" s="97"/>
      <c r="B508" s="97"/>
      <c r="C508" s="97"/>
      <c r="D508" s="144"/>
      <c r="E508" s="98"/>
      <c r="G508" s="9"/>
    </row>
    <row r="509">
      <c r="A509" s="97"/>
      <c r="B509" s="97"/>
      <c r="C509" s="97"/>
      <c r="D509" s="144"/>
      <c r="E509" s="98"/>
      <c r="G509" s="9"/>
    </row>
    <row r="510">
      <c r="A510" s="97"/>
      <c r="B510" s="97"/>
      <c r="C510" s="97"/>
      <c r="D510" s="144"/>
      <c r="E510" s="98"/>
      <c r="G510" s="9"/>
    </row>
    <row r="511">
      <c r="A511" s="97"/>
      <c r="B511" s="97"/>
      <c r="C511" s="97"/>
      <c r="D511" s="144"/>
      <c r="E511" s="98"/>
      <c r="G511" s="9"/>
    </row>
    <row r="512">
      <c r="A512" s="97"/>
      <c r="B512" s="97"/>
      <c r="C512" s="97"/>
      <c r="D512" s="144"/>
      <c r="E512" s="98"/>
      <c r="G512" s="9"/>
    </row>
    <row r="513">
      <c r="A513" s="97"/>
      <c r="B513" s="97"/>
      <c r="C513" s="97"/>
      <c r="D513" s="144"/>
      <c r="E513" s="98"/>
      <c r="G513" s="9"/>
    </row>
    <row r="514">
      <c r="A514" s="97"/>
      <c r="B514" s="97"/>
      <c r="C514" s="97"/>
      <c r="D514" s="144"/>
      <c r="E514" s="98"/>
      <c r="G514" s="9"/>
    </row>
    <row r="515">
      <c r="A515" s="97"/>
      <c r="B515" s="97"/>
      <c r="C515" s="97"/>
      <c r="D515" s="144"/>
      <c r="E515" s="98"/>
      <c r="G515" s="9"/>
    </row>
    <row r="516">
      <c r="A516" s="97"/>
      <c r="B516" s="97"/>
      <c r="C516" s="97"/>
      <c r="D516" s="144"/>
      <c r="E516" s="98"/>
      <c r="G516" s="9"/>
    </row>
    <row r="517">
      <c r="A517" s="97"/>
      <c r="B517" s="97"/>
      <c r="C517" s="97"/>
      <c r="D517" s="144"/>
      <c r="E517" s="98"/>
      <c r="G517" s="9"/>
    </row>
    <row r="518">
      <c r="A518" s="97"/>
      <c r="B518" s="97"/>
      <c r="C518" s="97"/>
      <c r="D518" s="144"/>
      <c r="E518" s="98"/>
      <c r="G518" s="9"/>
    </row>
    <row r="519">
      <c r="A519" s="97"/>
      <c r="B519" s="97"/>
      <c r="C519" s="97"/>
      <c r="D519" s="144"/>
      <c r="E519" s="98"/>
      <c r="G519" s="9"/>
    </row>
    <row r="520">
      <c r="A520" s="97"/>
      <c r="B520" s="97"/>
      <c r="C520" s="97"/>
      <c r="D520" s="144"/>
      <c r="E520" s="98"/>
      <c r="G520" s="9"/>
    </row>
    <row r="521">
      <c r="A521" s="97"/>
      <c r="B521" s="97"/>
      <c r="C521" s="97"/>
      <c r="D521" s="144"/>
      <c r="E521" s="98"/>
      <c r="G521" s="9"/>
    </row>
    <row r="522">
      <c r="A522" s="97"/>
      <c r="B522" s="97"/>
      <c r="C522" s="97"/>
      <c r="D522" s="144"/>
      <c r="E522" s="98"/>
      <c r="G522" s="9"/>
    </row>
    <row r="523">
      <c r="A523" s="97"/>
      <c r="B523" s="97"/>
      <c r="C523" s="97"/>
      <c r="D523" s="144"/>
      <c r="E523" s="98"/>
      <c r="G523" s="9"/>
    </row>
    <row r="524">
      <c r="A524" s="97"/>
      <c r="B524" s="97"/>
      <c r="C524" s="97"/>
      <c r="D524" s="144"/>
      <c r="E524" s="98"/>
      <c r="G524" s="9"/>
    </row>
    <row r="525">
      <c r="A525" s="97"/>
      <c r="B525" s="97"/>
      <c r="C525" s="97"/>
      <c r="D525" s="144"/>
      <c r="E525" s="98"/>
      <c r="G525" s="9"/>
    </row>
    <row r="526">
      <c r="A526" s="97"/>
      <c r="B526" s="97"/>
      <c r="C526" s="97"/>
      <c r="D526" s="144"/>
      <c r="E526" s="98"/>
      <c r="G526" s="9"/>
    </row>
    <row r="527">
      <c r="A527" s="97"/>
      <c r="B527" s="97"/>
      <c r="C527" s="97"/>
      <c r="D527" s="144"/>
      <c r="E527" s="98"/>
      <c r="G527" s="9"/>
    </row>
    <row r="528">
      <c r="A528" s="97"/>
      <c r="B528" s="97"/>
      <c r="C528" s="97"/>
      <c r="D528" s="144"/>
      <c r="E528" s="98"/>
      <c r="G528" s="9"/>
    </row>
    <row r="529">
      <c r="A529" s="97"/>
      <c r="B529" s="97"/>
      <c r="C529" s="97"/>
      <c r="D529" s="144"/>
      <c r="E529" s="98"/>
      <c r="G529" s="9"/>
    </row>
    <row r="530">
      <c r="A530" s="97"/>
      <c r="B530" s="97"/>
      <c r="C530" s="97"/>
      <c r="D530" s="144"/>
      <c r="E530" s="98"/>
      <c r="G530" s="9"/>
    </row>
    <row r="531">
      <c r="A531" s="97"/>
      <c r="B531" s="97"/>
      <c r="C531" s="97"/>
      <c r="D531" s="144"/>
      <c r="E531" s="98"/>
      <c r="G531" s="9"/>
    </row>
    <row r="532">
      <c r="A532" s="97"/>
      <c r="B532" s="97"/>
      <c r="C532" s="97"/>
      <c r="D532" s="144"/>
      <c r="E532" s="98"/>
      <c r="G532" s="9"/>
    </row>
    <row r="533">
      <c r="A533" s="97"/>
      <c r="B533" s="97"/>
      <c r="C533" s="97"/>
      <c r="D533" s="144"/>
      <c r="E533" s="98"/>
      <c r="G533" s="9"/>
    </row>
    <row r="534">
      <c r="A534" s="97"/>
      <c r="B534" s="97"/>
      <c r="C534" s="97"/>
      <c r="D534" s="144"/>
      <c r="E534" s="98"/>
      <c r="G534" s="9"/>
    </row>
    <row r="535">
      <c r="A535" s="97"/>
      <c r="B535" s="97"/>
      <c r="C535" s="97"/>
      <c r="D535" s="144"/>
      <c r="E535" s="98"/>
      <c r="G535" s="9"/>
    </row>
    <row r="536">
      <c r="A536" s="97"/>
      <c r="B536" s="97"/>
      <c r="C536" s="97"/>
      <c r="D536" s="144"/>
      <c r="E536" s="98"/>
      <c r="G536" s="9"/>
    </row>
    <row r="537">
      <c r="A537" s="97"/>
      <c r="B537" s="97"/>
      <c r="C537" s="97"/>
      <c r="D537" s="144"/>
      <c r="E537" s="98"/>
      <c r="G537" s="9"/>
    </row>
    <row r="538">
      <c r="A538" s="97"/>
      <c r="B538" s="97"/>
      <c r="C538" s="97"/>
      <c r="D538" s="144"/>
      <c r="E538" s="98"/>
      <c r="G538" s="9"/>
    </row>
    <row r="539">
      <c r="A539" s="97"/>
      <c r="B539" s="97"/>
      <c r="C539" s="97"/>
      <c r="D539" s="144"/>
      <c r="E539" s="98"/>
      <c r="G539" s="9"/>
    </row>
    <row r="540">
      <c r="A540" s="97"/>
      <c r="B540" s="97"/>
      <c r="C540" s="97"/>
      <c r="D540" s="144"/>
      <c r="E540" s="98"/>
      <c r="G540" s="9"/>
    </row>
    <row r="541">
      <c r="A541" s="97"/>
      <c r="B541" s="97"/>
      <c r="C541" s="97"/>
      <c r="D541" s="144"/>
      <c r="E541" s="98"/>
      <c r="G541" s="9"/>
    </row>
    <row r="542">
      <c r="A542" s="97"/>
      <c r="B542" s="97"/>
      <c r="C542" s="97"/>
      <c r="D542" s="144"/>
      <c r="E542" s="98"/>
      <c r="G542" s="9"/>
    </row>
    <row r="543">
      <c r="A543" s="97"/>
      <c r="B543" s="97"/>
      <c r="C543" s="97"/>
      <c r="D543" s="144"/>
      <c r="E543" s="98"/>
      <c r="G543" s="9"/>
    </row>
    <row r="544">
      <c r="A544" s="97"/>
      <c r="B544" s="97"/>
      <c r="C544" s="97"/>
      <c r="D544" s="144"/>
      <c r="E544" s="98"/>
      <c r="G544" s="9"/>
    </row>
    <row r="545">
      <c r="A545" s="97"/>
      <c r="B545" s="97"/>
      <c r="C545" s="97"/>
      <c r="D545" s="144"/>
      <c r="E545" s="98"/>
      <c r="G545" s="9"/>
    </row>
    <row r="546">
      <c r="A546" s="97"/>
      <c r="B546" s="97"/>
      <c r="C546" s="97"/>
      <c r="D546" s="144"/>
      <c r="E546" s="98"/>
      <c r="G546" s="9"/>
    </row>
    <row r="547">
      <c r="A547" s="97"/>
      <c r="B547" s="97"/>
      <c r="C547" s="97"/>
      <c r="D547" s="144"/>
      <c r="E547" s="98"/>
      <c r="G547" s="9"/>
    </row>
    <row r="548">
      <c r="A548" s="97"/>
      <c r="B548" s="97"/>
      <c r="C548" s="97"/>
      <c r="D548" s="144"/>
      <c r="E548" s="98"/>
      <c r="G548" s="9"/>
    </row>
    <row r="549">
      <c r="A549" s="97"/>
      <c r="B549" s="97"/>
      <c r="C549" s="97"/>
      <c r="D549" s="144"/>
      <c r="E549" s="98"/>
      <c r="G549" s="9"/>
    </row>
    <row r="550">
      <c r="A550" s="97"/>
      <c r="B550" s="97"/>
      <c r="C550" s="97"/>
      <c r="D550" s="144"/>
      <c r="E550" s="98"/>
      <c r="G550" s="9"/>
    </row>
    <row r="551">
      <c r="A551" s="97"/>
      <c r="B551" s="97"/>
      <c r="C551" s="97"/>
      <c r="D551" s="144"/>
      <c r="E551" s="98"/>
      <c r="G551" s="9"/>
    </row>
    <row r="552">
      <c r="A552" s="97"/>
      <c r="B552" s="97"/>
      <c r="C552" s="97"/>
      <c r="D552" s="144"/>
      <c r="E552" s="98"/>
      <c r="G552" s="9"/>
    </row>
    <row r="553">
      <c r="A553" s="97"/>
      <c r="B553" s="97"/>
      <c r="C553" s="97"/>
      <c r="D553" s="144"/>
      <c r="E553" s="98"/>
      <c r="G553" s="9"/>
    </row>
    <row r="554">
      <c r="A554" s="97"/>
      <c r="B554" s="97"/>
      <c r="C554" s="97"/>
      <c r="D554" s="144"/>
      <c r="E554" s="98"/>
      <c r="G554" s="9"/>
    </row>
    <row r="555">
      <c r="A555" s="97"/>
      <c r="B555" s="97"/>
      <c r="C555" s="97"/>
      <c r="D555" s="144"/>
      <c r="E555" s="98"/>
      <c r="G555" s="9"/>
    </row>
    <row r="556">
      <c r="A556" s="97"/>
      <c r="B556" s="97"/>
      <c r="C556" s="97"/>
      <c r="D556" s="144"/>
      <c r="E556" s="98"/>
      <c r="G556" s="9"/>
    </row>
    <row r="557">
      <c r="A557" s="97"/>
      <c r="B557" s="97"/>
      <c r="C557" s="97"/>
      <c r="D557" s="144"/>
      <c r="E557" s="98"/>
      <c r="G557" s="9"/>
    </row>
    <row r="558">
      <c r="A558" s="97"/>
      <c r="B558" s="97"/>
      <c r="C558" s="97"/>
      <c r="D558" s="144"/>
      <c r="E558" s="98"/>
      <c r="G558" s="9"/>
    </row>
    <row r="559">
      <c r="A559" s="97"/>
      <c r="B559" s="97"/>
      <c r="C559" s="97"/>
      <c r="D559" s="144"/>
      <c r="E559" s="98"/>
      <c r="G559" s="9"/>
    </row>
    <row r="560">
      <c r="A560" s="97"/>
      <c r="B560" s="97"/>
      <c r="C560" s="97"/>
      <c r="D560" s="144"/>
      <c r="E560" s="98"/>
      <c r="G560" s="9"/>
    </row>
    <row r="561">
      <c r="A561" s="97"/>
      <c r="B561" s="97"/>
      <c r="C561" s="97"/>
      <c r="D561" s="144"/>
      <c r="E561" s="98"/>
      <c r="G561" s="9"/>
    </row>
    <row r="562">
      <c r="A562" s="97"/>
      <c r="B562" s="97"/>
      <c r="C562" s="97"/>
      <c r="D562" s="144"/>
      <c r="E562" s="98"/>
      <c r="G562" s="9"/>
    </row>
    <row r="563">
      <c r="A563" s="97"/>
      <c r="B563" s="97"/>
      <c r="C563" s="97"/>
      <c r="D563" s="144"/>
      <c r="E563" s="98"/>
      <c r="G563" s="9"/>
    </row>
    <row r="564">
      <c r="A564" s="97"/>
      <c r="B564" s="97"/>
      <c r="C564" s="97"/>
      <c r="D564" s="144"/>
      <c r="E564" s="98"/>
      <c r="G564" s="9"/>
    </row>
    <row r="565">
      <c r="A565" s="97"/>
      <c r="B565" s="97"/>
      <c r="C565" s="97"/>
      <c r="D565" s="144"/>
      <c r="E565" s="98"/>
      <c r="G565" s="9"/>
    </row>
    <row r="566">
      <c r="A566" s="97"/>
      <c r="B566" s="97"/>
      <c r="C566" s="97"/>
      <c r="D566" s="144"/>
      <c r="E566" s="98"/>
      <c r="G566" s="9"/>
    </row>
    <row r="567">
      <c r="A567" s="97"/>
      <c r="B567" s="97"/>
      <c r="C567" s="97"/>
      <c r="D567" s="144"/>
      <c r="E567" s="98"/>
      <c r="G567" s="9"/>
    </row>
    <row r="568">
      <c r="A568" s="97"/>
      <c r="B568" s="97"/>
      <c r="C568" s="97"/>
      <c r="D568" s="144"/>
      <c r="E568" s="98"/>
      <c r="G568" s="9"/>
    </row>
    <row r="569">
      <c r="A569" s="97"/>
      <c r="B569" s="97"/>
      <c r="C569" s="97"/>
      <c r="D569" s="144"/>
      <c r="E569" s="98"/>
      <c r="G569" s="9"/>
    </row>
    <row r="570">
      <c r="A570" s="97"/>
      <c r="B570" s="97"/>
      <c r="C570" s="97"/>
      <c r="D570" s="144"/>
      <c r="E570" s="98"/>
      <c r="G570" s="9"/>
    </row>
    <row r="571">
      <c r="A571" s="97"/>
      <c r="B571" s="97"/>
      <c r="C571" s="97"/>
      <c r="D571" s="144"/>
      <c r="E571" s="98"/>
      <c r="G571" s="9"/>
    </row>
    <row r="572">
      <c r="A572" s="97"/>
      <c r="B572" s="97"/>
      <c r="C572" s="97"/>
      <c r="D572" s="144"/>
      <c r="E572" s="98"/>
      <c r="G572" s="9"/>
    </row>
    <row r="573">
      <c r="A573" s="97"/>
      <c r="B573" s="97"/>
      <c r="C573" s="97"/>
      <c r="D573" s="144"/>
      <c r="E573" s="98"/>
      <c r="G573" s="9"/>
    </row>
    <row r="574">
      <c r="A574" s="97"/>
      <c r="B574" s="97"/>
      <c r="C574" s="97"/>
      <c r="D574" s="144"/>
      <c r="E574" s="98"/>
      <c r="G574" s="9"/>
    </row>
    <row r="575">
      <c r="A575" s="97"/>
      <c r="B575" s="97"/>
      <c r="C575" s="97"/>
      <c r="D575" s="144"/>
      <c r="E575" s="98"/>
      <c r="G575" s="9"/>
    </row>
    <row r="576">
      <c r="A576" s="97"/>
      <c r="B576" s="97"/>
      <c r="C576" s="97"/>
      <c r="D576" s="144"/>
      <c r="E576" s="98"/>
      <c r="G576" s="9"/>
    </row>
    <row r="577">
      <c r="A577" s="97"/>
      <c r="B577" s="97"/>
      <c r="C577" s="97"/>
      <c r="D577" s="144"/>
      <c r="E577" s="98"/>
      <c r="G577" s="9"/>
    </row>
    <row r="578">
      <c r="A578" s="97"/>
      <c r="B578" s="97"/>
      <c r="C578" s="97"/>
      <c r="D578" s="144"/>
      <c r="E578" s="98"/>
      <c r="G578" s="9"/>
    </row>
    <row r="579">
      <c r="A579" s="97"/>
      <c r="B579" s="97"/>
      <c r="C579" s="97"/>
      <c r="D579" s="144"/>
      <c r="E579" s="98"/>
      <c r="G579" s="9"/>
    </row>
    <row r="580">
      <c r="A580" s="97"/>
      <c r="B580" s="97"/>
      <c r="C580" s="97"/>
      <c r="D580" s="144"/>
      <c r="E580" s="98"/>
      <c r="G580" s="9"/>
    </row>
    <row r="581">
      <c r="A581" s="97"/>
      <c r="B581" s="97"/>
      <c r="C581" s="97"/>
      <c r="D581" s="144"/>
      <c r="E581" s="98"/>
      <c r="G581" s="9"/>
    </row>
    <row r="582">
      <c r="A582" s="97"/>
      <c r="B582" s="97"/>
      <c r="C582" s="97"/>
      <c r="D582" s="144"/>
      <c r="E582" s="98"/>
      <c r="G582" s="9"/>
    </row>
    <row r="583">
      <c r="A583" s="97"/>
      <c r="B583" s="97"/>
      <c r="C583" s="97"/>
      <c r="D583" s="144"/>
      <c r="E583" s="98"/>
      <c r="G583" s="9"/>
    </row>
    <row r="584">
      <c r="A584" s="97"/>
      <c r="B584" s="97"/>
      <c r="C584" s="97"/>
      <c r="D584" s="144"/>
      <c r="E584" s="98"/>
      <c r="G584" s="9"/>
    </row>
    <row r="585">
      <c r="A585" s="97"/>
      <c r="B585" s="97"/>
      <c r="C585" s="97"/>
      <c r="D585" s="144"/>
      <c r="E585" s="98"/>
      <c r="G585" s="9"/>
    </row>
    <row r="586">
      <c r="A586" s="97"/>
      <c r="B586" s="97"/>
      <c r="C586" s="97"/>
      <c r="D586" s="144"/>
      <c r="E586" s="98"/>
      <c r="G586" s="9"/>
    </row>
    <row r="587">
      <c r="A587" s="97"/>
      <c r="B587" s="97"/>
      <c r="C587" s="97"/>
      <c r="D587" s="144"/>
      <c r="E587" s="98"/>
      <c r="G587" s="9"/>
    </row>
    <row r="588">
      <c r="A588" s="97"/>
      <c r="B588" s="97"/>
      <c r="C588" s="97"/>
      <c r="D588" s="144"/>
      <c r="E588" s="98"/>
      <c r="G588" s="9"/>
    </row>
    <row r="589">
      <c r="A589" s="97"/>
      <c r="B589" s="97"/>
      <c r="C589" s="97"/>
      <c r="D589" s="144"/>
      <c r="E589" s="98"/>
      <c r="G589" s="9"/>
    </row>
    <row r="590">
      <c r="A590" s="97"/>
      <c r="B590" s="97"/>
      <c r="C590" s="97"/>
      <c r="D590" s="144"/>
      <c r="E590" s="98"/>
      <c r="G590" s="9"/>
    </row>
    <row r="591">
      <c r="A591" s="97"/>
      <c r="B591" s="97"/>
      <c r="C591" s="97"/>
      <c r="D591" s="144"/>
      <c r="E591" s="98"/>
      <c r="G591" s="9"/>
    </row>
    <row r="592">
      <c r="A592" s="97"/>
      <c r="B592" s="97"/>
      <c r="C592" s="97"/>
      <c r="D592" s="144"/>
      <c r="E592" s="98"/>
      <c r="G592" s="9"/>
    </row>
    <row r="593">
      <c r="A593" s="97"/>
      <c r="B593" s="97"/>
      <c r="C593" s="97"/>
      <c r="D593" s="144"/>
      <c r="E593" s="98"/>
      <c r="G593" s="9"/>
    </row>
    <row r="594">
      <c r="A594" s="97"/>
      <c r="B594" s="97"/>
      <c r="C594" s="97"/>
      <c r="D594" s="144"/>
      <c r="E594" s="98"/>
      <c r="G594" s="9"/>
    </row>
    <row r="595">
      <c r="A595" s="97"/>
      <c r="B595" s="97"/>
      <c r="C595" s="97"/>
      <c r="D595" s="144"/>
      <c r="E595" s="98"/>
      <c r="G595" s="9"/>
    </row>
    <row r="596">
      <c r="A596" s="97"/>
      <c r="B596" s="97"/>
      <c r="C596" s="97"/>
      <c r="D596" s="144"/>
      <c r="E596" s="98"/>
      <c r="G596" s="9"/>
    </row>
    <row r="597">
      <c r="A597" s="97"/>
      <c r="B597" s="97"/>
      <c r="C597" s="97"/>
      <c r="D597" s="144"/>
      <c r="E597" s="98"/>
      <c r="G597" s="9"/>
    </row>
    <row r="598">
      <c r="A598" s="97"/>
      <c r="B598" s="97"/>
      <c r="C598" s="97"/>
      <c r="D598" s="144"/>
      <c r="E598" s="98"/>
      <c r="G598" s="9"/>
    </row>
    <row r="599">
      <c r="A599" s="97"/>
      <c r="B599" s="97"/>
      <c r="C599" s="97"/>
      <c r="D599" s="144"/>
      <c r="E599" s="98"/>
      <c r="G599" s="9"/>
    </row>
    <row r="600">
      <c r="A600" s="97"/>
      <c r="B600" s="97"/>
      <c r="C600" s="97"/>
      <c r="D600" s="144"/>
      <c r="E600" s="98"/>
      <c r="G600" s="9"/>
    </row>
    <row r="601">
      <c r="A601" s="97"/>
      <c r="B601" s="97"/>
      <c r="C601" s="97"/>
      <c r="D601" s="144"/>
      <c r="E601" s="98"/>
      <c r="G601" s="9"/>
    </row>
    <row r="602">
      <c r="A602" s="97"/>
      <c r="B602" s="97"/>
      <c r="C602" s="97"/>
      <c r="D602" s="144"/>
      <c r="E602" s="98"/>
      <c r="G602" s="9"/>
    </row>
    <row r="603">
      <c r="A603" s="97"/>
      <c r="B603" s="97"/>
      <c r="C603" s="97"/>
      <c r="D603" s="144"/>
      <c r="E603" s="98"/>
      <c r="G603" s="9"/>
    </row>
    <row r="604">
      <c r="A604" s="97"/>
      <c r="B604" s="97"/>
      <c r="C604" s="97"/>
      <c r="D604" s="144"/>
      <c r="E604" s="98"/>
      <c r="G604" s="9"/>
    </row>
    <row r="605">
      <c r="A605" s="97"/>
      <c r="B605" s="97"/>
      <c r="C605" s="97"/>
      <c r="D605" s="144"/>
      <c r="E605" s="98"/>
      <c r="G605" s="9"/>
    </row>
    <row r="606">
      <c r="A606" s="97"/>
      <c r="B606" s="97"/>
      <c r="C606" s="97"/>
      <c r="D606" s="144"/>
      <c r="E606" s="98"/>
      <c r="G606" s="9"/>
    </row>
    <row r="607">
      <c r="A607" s="97"/>
      <c r="B607" s="97"/>
      <c r="C607" s="97"/>
      <c r="D607" s="144"/>
      <c r="E607" s="98"/>
      <c r="G607" s="9"/>
    </row>
    <row r="608">
      <c r="A608" s="97"/>
      <c r="B608" s="97"/>
      <c r="C608" s="97"/>
      <c r="D608" s="144"/>
      <c r="E608" s="98"/>
      <c r="G608" s="9"/>
    </row>
    <row r="609">
      <c r="A609" s="97"/>
      <c r="B609" s="97"/>
      <c r="C609" s="97"/>
      <c r="D609" s="144"/>
      <c r="E609" s="98"/>
      <c r="G609" s="9"/>
    </row>
    <row r="610">
      <c r="A610" s="97"/>
      <c r="B610" s="97"/>
      <c r="C610" s="97"/>
      <c r="D610" s="144"/>
      <c r="E610" s="98"/>
      <c r="G610" s="9"/>
    </row>
    <row r="611">
      <c r="A611" s="97"/>
      <c r="B611" s="97"/>
      <c r="C611" s="97"/>
      <c r="D611" s="144"/>
      <c r="E611" s="98"/>
      <c r="G611" s="9"/>
    </row>
    <row r="612">
      <c r="A612" s="97"/>
      <c r="B612" s="97"/>
      <c r="C612" s="97"/>
      <c r="D612" s="144"/>
      <c r="E612" s="98"/>
      <c r="G612" s="9"/>
    </row>
    <row r="613">
      <c r="A613" s="97"/>
      <c r="B613" s="97"/>
      <c r="C613" s="97"/>
      <c r="D613" s="144"/>
      <c r="E613" s="98"/>
      <c r="G613" s="9"/>
    </row>
    <row r="614">
      <c r="A614" s="97"/>
      <c r="B614" s="97"/>
      <c r="C614" s="97"/>
      <c r="D614" s="144"/>
      <c r="E614" s="98"/>
      <c r="G614" s="9"/>
    </row>
    <row r="615">
      <c r="A615" s="97"/>
      <c r="B615" s="97"/>
      <c r="C615" s="97"/>
      <c r="D615" s="144"/>
      <c r="E615" s="98"/>
      <c r="G615" s="9"/>
    </row>
    <row r="616">
      <c r="A616" s="97"/>
      <c r="B616" s="97"/>
      <c r="C616" s="97"/>
      <c r="D616" s="144"/>
      <c r="E616" s="98"/>
      <c r="G616" s="9"/>
    </row>
    <row r="617">
      <c r="A617" s="97"/>
      <c r="B617" s="97"/>
      <c r="C617" s="97"/>
      <c r="D617" s="144"/>
      <c r="E617" s="98"/>
      <c r="G617" s="9"/>
    </row>
    <row r="618">
      <c r="A618" s="97"/>
      <c r="B618" s="97"/>
      <c r="C618" s="97"/>
      <c r="D618" s="144"/>
      <c r="E618" s="98"/>
      <c r="G618" s="9"/>
    </row>
    <row r="619">
      <c r="A619" s="97"/>
      <c r="B619" s="97"/>
      <c r="C619" s="97"/>
      <c r="D619" s="144"/>
      <c r="E619" s="98"/>
      <c r="G619" s="9"/>
    </row>
    <row r="620">
      <c r="A620" s="97"/>
      <c r="B620" s="97"/>
      <c r="C620" s="97"/>
      <c r="D620" s="144"/>
      <c r="E620" s="98"/>
      <c r="G620" s="9"/>
    </row>
    <row r="621">
      <c r="A621" s="97"/>
      <c r="B621" s="97"/>
      <c r="C621" s="97"/>
      <c r="D621" s="144"/>
      <c r="E621" s="98"/>
      <c r="G621" s="9"/>
    </row>
    <row r="622">
      <c r="A622" s="97"/>
      <c r="B622" s="97"/>
      <c r="C622" s="97"/>
      <c r="D622" s="144"/>
      <c r="E622" s="98"/>
      <c r="G622" s="9"/>
    </row>
    <row r="623">
      <c r="A623" s="97"/>
      <c r="B623" s="97"/>
      <c r="C623" s="97"/>
      <c r="D623" s="144"/>
      <c r="E623" s="98"/>
      <c r="G623" s="9"/>
    </row>
    <row r="624">
      <c r="A624" s="97"/>
      <c r="B624" s="97"/>
      <c r="C624" s="97"/>
      <c r="D624" s="144"/>
      <c r="E624" s="98"/>
      <c r="G624" s="9"/>
    </row>
    <row r="625">
      <c r="A625" s="97"/>
      <c r="B625" s="97"/>
      <c r="C625" s="97"/>
      <c r="D625" s="144"/>
      <c r="E625" s="98"/>
      <c r="G625" s="9"/>
    </row>
    <row r="626">
      <c r="A626" s="97"/>
      <c r="B626" s="97"/>
      <c r="C626" s="97"/>
      <c r="D626" s="144"/>
      <c r="E626" s="98"/>
      <c r="G626" s="9"/>
    </row>
    <row r="627">
      <c r="A627" s="97"/>
      <c r="B627" s="97"/>
      <c r="C627" s="97"/>
      <c r="D627" s="144"/>
      <c r="E627" s="98"/>
      <c r="G627" s="9"/>
    </row>
    <row r="628">
      <c r="A628" s="97"/>
      <c r="B628" s="97"/>
      <c r="C628" s="97"/>
      <c r="D628" s="144"/>
      <c r="E628" s="98"/>
      <c r="G628" s="9"/>
    </row>
    <row r="629">
      <c r="A629" s="97"/>
      <c r="B629" s="97"/>
      <c r="C629" s="97"/>
      <c r="D629" s="144"/>
      <c r="E629" s="98"/>
      <c r="G629" s="9"/>
    </row>
    <row r="630">
      <c r="A630" s="97"/>
      <c r="B630" s="97"/>
      <c r="C630" s="97"/>
      <c r="D630" s="144"/>
      <c r="E630" s="98"/>
      <c r="G630" s="9"/>
    </row>
    <row r="631">
      <c r="A631" s="97"/>
      <c r="B631" s="97"/>
      <c r="C631" s="97"/>
      <c r="D631" s="144"/>
      <c r="E631" s="98"/>
      <c r="G631" s="9"/>
    </row>
    <row r="632">
      <c r="A632" s="97"/>
      <c r="B632" s="97"/>
      <c r="C632" s="97"/>
      <c r="D632" s="144"/>
      <c r="E632" s="98"/>
      <c r="G632" s="9"/>
    </row>
    <row r="633">
      <c r="A633" s="97"/>
      <c r="B633" s="97"/>
      <c r="C633" s="97"/>
      <c r="D633" s="144"/>
      <c r="E633" s="98"/>
      <c r="G633" s="9"/>
    </row>
    <row r="634">
      <c r="A634" s="97"/>
      <c r="B634" s="97"/>
      <c r="C634" s="97"/>
      <c r="D634" s="144"/>
      <c r="E634" s="98"/>
      <c r="G634" s="9"/>
    </row>
    <row r="635">
      <c r="A635" s="97"/>
      <c r="B635" s="97"/>
      <c r="C635" s="97"/>
      <c r="D635" s="144"/>
      <c r="E635" s="98"/>
      <c r="G635" s="9"/>
    </row>
    <row r="636">
      <c r="A636" s="97"/>
      <c r="B636" s="97"/>
      <c r="C636" s="97"/>
      <c r="D636" s="144"/>
      <c r="E636" s="98"/>
      <c r="G636" s="9"/>
    </row>
    <row r="637">
      <c r="A637" s="97"/>
      <c r="B637" s="97"/>
      <c r="C637" s="97"/>
      <c r="D637" s="144"/>
      <c r="E637" s="98"/>
      <c r="G637" s="9"/>
    </row>
    <row r="638">
      <c r="A638" s="97"/>
      <c r="B638" s="97"/>
      <c r="C638" s="97"/>
      <c r="D638" s="144"/>
      <c r="E638" s="98"/>
      <c r="G638" s="9"/>
    </row>
    <row r="639">
      <c r="A639" s="97"/>
      <c r="B639" s="97"/>
      <c r="C639" s="97"/>
      <c r="D639" s="144"/>
      <c r="E639" s="98"/>
      <c r="G639" s="9"/>
    </row>
    <row r="640">
      <c r="A640" s="97"/>
      <c r="B640" s="97"/>
      <c r="C640" s="97"/>
      <c r="D640" s="144"/>
      <c r="E640" s="98"/>
      <c r="G640" s="9"/>
    </row>
    <row r="641">
      <c r="A641" s="97"/>
      <c r="B641" s="97"/>
      <c r="C641" s="97"/>
      <c r="D641" s="144"/>
      <c r="E641" s="98"/>
      <c r="G641" s="9"/>
    </row>
    <row r="642">
      <c r="A642" s="97"/>
      <c r="B642" s="97"/>
      <c r="C642" s="97"/>
      <c r="D642" s="144"/>
      <c r="E642" s="98"/>
      <c r="G642" s="9"/>
    </row>
    <row r="643">
      <c r="A643" s="97"/>
      <c r="B643" s="97"/>
      <c r="C643" s="97"/>
      <c r="D643" s="144"/>
      <c r="E643" s="98"/>
      <c r="G643" s="9"/>
    </row>
    <row r="644">
      <c r="A644" s="97"/>
      <c r="B644" s="97"/>
      <c r="C644" s="97"/>
      <c r="D644" s="144"/>
      <c r="E644" s="98"/>
      <c r="G644" s="9"/>
    </row>
    <row r="645">
      <c r="A645" s="97"/>
      <c r="B645" s="97"/>
      <c r="C645" s="97"/>
      <c r="D645" s="144"/>
      <c r="E645" s="98"/>
      <c r="G645" s="9"/>
    </row>
    <row r="646">
      <c r="A646" s="97"/>
      <c r="B646" s="97"/>
      <c r="C646" s="97"/>
      <c r="D646" s="144"/>
      <c r="E646" s="98"/>
      <c r="G646" s="9"/>
    </row>
    <row r="647">
      <c r="A647" s="97"/>
      <c r="B647" s="97"/>
      <c r="C647" s="97"/>
      <c r="D647" s="144"/>
      <c r="E647" s="98"/>
      <c r="G647" s="9"/>
    </row>
    <row r="648">
      <c r="A648" s="97"/>
      <c r="B648" s="97"/>
      <c r="C648" s="97"/>
      <c r="D648" s="144"/>
      <c r="E648" s="98"/>
      <c r="G648" s="9"/>
    </row>
    <row r="649">
      <c r="A649" s="97"/>
      <c r="B649" s="97"/>
      <c r="C649" s="97"/>
      <c r="D649" s="144"/>
      <c r="E649" s="98"/>
      <c r="G649" s="9"/>
    </row>
    <row r="650">
      <c r="A650" s="97"/>
      <c r="B650" s="97"/>
      <c r="C650" s="97"/>
      <c r="D650" s="144"/>
      <c r="E650" s="98"/>
      <c r="G650" s="9"/>
    </row>
    <row r="651">
      <c r="A651" s="97"/>
      <c r="B651" s="97"/>
      <c r="C651" s="97"/>
      <c r="D651" s="144"/>
      <c r="E651" s="98"/>
      <c r="G651" s="9"/>
    </row>
    <row r="652">
      <c r="A652" s="97"/>
      <c r="B652" s="97"/>
      <c r="C652" s="97"/>
      <c r="D652" s="144"/>
      <c r="E652" s="98"/>
      <c r="G652" s="9"/>
    </row>
    <row r="653">
      <c r="A653" s="97"/>
      <c r="B653" s="97"/>
      <c r="C653" s="97"/>
      <c r="D653" s="144"/>
      <c r="E653" s="98"/>
      <c r="G653" s="9"/>
    </row>
    <row r="654">
      <c r="A654" s="97"/>
      <c r="B654" s="97"/>
      <c r="C654" s="97"/>
      <c r="D654" s="144"/>
      <c r="E654" s="98"/>
      <c r="G654" s="9"/>
    </row>
    <row r="655">
      <c r="A655" s="97"/>
      <c r="B655" s="97"/>
      <c r="C655" s="97"/>
      <c r="D655" s="144"/>
      <c r="E655" s="98"/>
      <c r="G655" s="9"/>
    </row>
    <row r="656">
      <c r="A656" s="97"/>
      <c r="B656" s="97"/>
      <c r="C656" s="97"/>
      <c r="D656" s="144"/>
      <c r="E656" s="98"/>
      <c r="G656" s="9"/>
    </row>
    <row r="657">
      <c r="A657" s="97"/>
      <c r="B657" s="97"/>
      <c r="C657" s="97"/>
      <c r="D657" s="144"/>
      <c r="E657" s="98"/>
      <c r="G657" s="9"/>
    </row>
    <row r="658">
      <c r="A658" s="97"/>
      <c r="B658" s="97"/>
      <c r="C658" s="97"/>
      <c r="D658" s="144"/>
      <c r="E658" s="98"/>
      <c r="G658" s="9"/>
    </row>
    <row r="659">
      <c r="A659" s="97"/>
      <c r="B659" s="97"/>
      <c r="C659" s="97"/>
      <c r="D659" s="144"/>
      <c r="E659" s="98"/>
      <c r="G659" s="9"/>
    </row>
    <row r="660">
      <c r="A660" s="97"/>
      <c r="B660" s="97"/>
      <c r="C660" s="97"/>
      <c r="D660" s="144"/>
      <c r="E660" s="98"/>
      <c r="G660" s="9"/>
    </row>
    <row r="661">
      <c r="A661" s="97"/>
      <c r="B661" s="97"/>
      <c r="C661" s="97"/>
      <c r="D661" s="144"/>
      <c r="E661" s="98"/>
      <c r="G661" s="9"/>
    </row>
    <row r="662">
      <c r="A662" s="97"/>
      <c r="B662" s="97"/>
      <c r="C662" s="97"/>
      <c r="D662" s="144"/>
      <c r="E662" s="98"/>
      <c r="G662" s="9"/>
    </row>
    <row r="663">
      <c r="A663" s="97"/>
      <c r="B663" s="97"/>
      <c r="C663" s="97"/>
      <c r="D663" s="144"/>
      <c r="E663" s="98"/>
      <c r="G663" s="9"/>
    </row>
    <row r="664">
      <c r="A664" s="97"/>
      <c r="B664" s="97"/>
      <c r="C664" s="97"/>
      <c r="D664" s="144"/>
      <c r="E664" s="98"/>
      <c r="G664" s="9"/>
    </row>
    <row r="665">
      <c r="A665" s="97"/>
      <c r="B665" s="97"/>
      <c r="C665" s="97"/>
      <c r="D665" s="144"/>
      <c r="E665" s="98"/>
      <c r="G665" s="9"/>
    </row>
    <row r="666">
      <c r="A666" s="97"/>
      <c r="B666" s="97"/>
      <c r="C666" s="97"/>
      <c r="D666" s="144"/>
      <c r="E666" s="98"/>
      <c r="G666" s="9"/>
    </row>
    <row r="667">
      <c r="A667" s="97"/>
      <c r="B667" s="97"/>
      <c r="C667" s="97"/>
      <c r="D667" s="144"/>
      <c r="E667" s="98"/>
      <c r="G667" s="9"/>
    </row>
    <row r="668">
      <c r="A668" s="97"/>
      <c r="B668" s="97"/>
      <c r="C668" s="97"/>
      <c r="D668" s="144"/>
      <c r="E668" s="98"/>
      <c r="G668" s="9"/>
    </row>
    <row r="669">
      <c r="A669" s="97"/>
      <c r="B669" s="97"/>
      <c r="C669" s="97"/>
      <c r="D669" s="144"/>
      <c r="E669" s="98"/>
      <c r="G669" s="9"/>
    </row>
    <row r="670">
      <c r="A670" s="97"/>
      <c r="B670" s="97"/>
      <c r="C670" s="97"/>
      <c r="D670" s="144"/>
      <c r="E670" s="98"/>
      <c r="G670" s="9"/>
    </row>
    <row r="671">
      <c r="A671" s="97"/>
      <c r="B671" s="97"/>
      <c r="C671" s="97"/>
      <c r="D671" s="144"/>
      <c r="E671" s="98"/>
      <c r="G671" s="9"/>
    </row>
    <row r="672">
      <c r="A672" s="97"/>
      <c r="B672" s="97"/>
      <c r="C672" s="97"/>
      <c r="D672" s="144"/>
      <c r="E672" s="98"/>
      <c r="G672" s="9"/>
    </row>
    <row r="673">
      <c r="A673" s="97"/>
      <c r="B673" s="97"/>
      <c r="C673" s="97"/>
      <c r="D673" s="144"/>
      <c r="E673" s="98"/>
      <c r="G673" s="9"/>
    </row>
    <row r="674">
      <c r="A674" s="97"/>
      <c r="B674" s="97"/>
      <c r="C674" s="97"/>
      <c r="D674" s="144"/>
      <c r="E674" s="98"/>
      <c r="G674" s="9"/>
    </row>
    <row r="675">
      <c r="A675" s="97"/>
      <c r="B675" s="97"/>
      <c r="C675" s="97"/>
      <c r="D675" s="144"/>
      <c r="E675" s="98"/>
      <c r="G675" s="9"/>
    </row>
    <row r="676">
      <c r="A676" s="97"/>
      <c r="B676" s="97"/>
      <c r="C676" s="97"/>
      <c r="D676" s="144"/>
      <c r="E676" s="98"/>
      <c r="G676" s="9"/>
    </row>
    <row r="677">
      <c r="A677" s="97"/>
      <c r="B677" s="97"/>
      <c r="C677" s="97"/>
      <c r="D677" s="144"/>
      <c r="E677" s="98"/>
      <c r="G677" s="9"/>
    </row>
    <row r="678">
      <c r="A678" s="97"/>
      <c r="B678" s="97"/>
      <c r="C678" s="97"/>
      <c r="D678" s="144"/>
      <c r="E678" s="98"/>
      <c r="G678" s="9"/>
    </row>
    <row r="679">
      <c r="A679" s="97"/>
      <c r="B679" s="97"/>
      <c r="C679" s="97"/>
      <c r="D679" s="144"/>
      <c r="E679" s="98"/>
      <c r="G679" s="9"/>
    </row>
    <row r="680">
      <c r="A680" s="97"/>
      <c r="B680" s="97"/>
      <c r="C680" s="97"/>
      <c r="D680" s="144"/>
      <c r="E680" s="98"/>
      <c r="G680" s="9"/>
    </row>
    <row r="681">
      <c r="A681" s="97"/>
      <c r="B681" s="97"/>
      <c r="C681" s="97"/>
      <c r="D681" s="144"/>
      <c r="E681" s="98"/>
      <c r="G681" s="9"/>
    </row>
    <row r="682">
      <c r="A682" s="97"/>
      <c r="B682" s="97"/>
      <c r="C682" s="97"/>
      <c r="D682" s="144"/>
      <c r="E682" s="98"/>
      <c r="G682" s="9"/>
    </row>
    <row r="683">
      <c r="A683" s="97"/>
      <c r="B683" s="97"/>
      <c r="C683" s="97"/>
      <c r="D683" s="144"/>
      <c r="E683" s="98"/>
      <c r="G683" s="9"/>
    </row>
    <row r="684">
      <c r="A684" s="97"/>
      <c r="B684" s="97"/>
      <c r="C684" s="97"/>
      <c r="D684" s="144"/>
      <c r="E684" s="98"/>
      <c r="G684" s="9"/>
    </row>
    <row r="685">
      <c r="A685" s="97"/>
      <c r="B685" s="97"/>
      <c r="C685" s="97"/>
      <c r="D685" s="144"/>
      <c r="E685" s="98"/>
      <c r="G685" s="9"/>
    </row>
    <row r="686">
      <c r="A686" s="97"/>
      <c r="B686" s="97"/>
      <c r="C686" s="97"/>
      <c r="D686" s="144"/>
      <c r="E686" s="98"/>
      <c r="G686" s="9"/>
    </row>
    <row r="687">
      <c r="A687" s="97"/>
      <c r="B687" s="97"/>
      <c r="C687" s="97"/>
      <c r="D687" s="144"/>
      <c r="E687" s="98"/>
      <c r="G687" s="9"/>
    </row>
    <row r="688">
      <c r="A688" s="97"/>
      <c r="B688" s="97"/>
      <c r="C688" s="97"/>
      <c r="D688" s="144"/>
      <c r="E688" s="98"/>
      <c r="G688" s="9"/>
    </row>
    <row r="689">
      <c r="A689" s="97"/>
      <c r="B689" s="97"/>
      <c r="C689" s="97"/>
      <c r="D689" s="144"/>
      <c r="E689" s="98"/>
      <c r="G689" s="9"/>
    </row>
    <row r="690">
      <c r="A690" s="97"/>
      <c r="B690" s="97"/>
      <c r="C690" s="97"/>
      <c r="D690" s="144"/>
      <c r="E690" s="98"/>
      <c r="G690" s="9"/>
    </row>
    <row r="691">
      <c r="A691" s="97"/>
      <c r="B691" s="97"/>
      <c r="C691" s="97"/>
      <c r="D691" s="144"/>
      <c r="E691" s="98"/>
      <c r="G691" s="9"/>
    </row>
    <row r="692">
      <c r="A692" s="97"/>
      <c r="B692" s="97"/>
      <c r="C692" s="97"/>
      <c r="D692" s="144"/>
      <c r="E692" s="98"/>
      <c r="G692" s="9"/>
    </row>
    <row r="693">
      <c r="A693" s="97"/>
      <c r="B693" s="97"/>
      <c r="C693" s="97"/>
      <c r="D693" s="144"/>
      <c r="E693" s="98"/>
      <c r="G693" s="9"/>
    </row>
    <row r="694">
      <c r="A694" s="97"/>
      <c r="B694" s="97"/>
      <c r="C694" s="97"/>
      <c r="D694" s="144"/>
      <c r="E694" s="98"/>
      <c r="G694" s="9"/>
    </row>
    <row r="695">
      <c r="A695" s="97"/>
      <c r="B695" s="97"/>
      <c r="C695" s="97"/>
      <c r="D695" s="144"/>
      <c r="E695" s="98"/>
      <c r="G695" s="9"/>
    </row>
    <row r="696">
      <c r="A696" s="97"/>
      <c r="B696" s="97"/>
      <c r="C696" s="97"/>
      <c r="D696" s="144"/>
      <c r="E696" s="98"/>
      <c r="G696" s="9"/>
    </row>
    <row r="697">
      <c r="A697" s="97"/>
      <c r="B697" s="97"/>
      <c r="C697" s="97"/>
      <c r="D697" s="144"/>
      <c r="E697" s="98"/>
      <c r="G697" s="9"/>
    </row>
    <row r="698">
      <c r="A698" s="97"/>
      <c r="B698" s="97"/>
      <c r="C698" s="97"/>
      <c r="D698" s="144"/>
      <c r="E698" s="98"/>
      <c r="G698" s="9"/>
    </row>
    <row r="699">
      <c r="A699" s="97"/>
      <c r="B699" s="97"/>
      <c r="C699" s="97"/>
      <c r="D699" s="144"/>
      <c r="E699" s="98"/>
      <c r="G699" s="9"/>
    </row>
    <row r="700">
      <c r="A700" s="97"/>
      <c r="B700" s="97"/>
      <c r="C700" s="97"/>
      <c r="D700" s="144"/>
      <c r="E700" s="98"/>
      <c r="G700" s="9"/>
    </row>
    <row r="701">
      <c r="A701" s="97"/>
      <c r="B701" s="97"/>
      <c r="C701" s="97"/>
      <c r="D701" s="144"/>
      <c r="E701" s="98"/>
      <c r="G701" s="9"/>
    </row>
    <row r="702">
      <c r="A702" s="97"/>
      <c r="B702" s="97"/>
      <c r="C702" s="97"/>
      <c r="D702" s="144"/>
      <c r="E702" s="98"/>
      <c r="G702" s="9"/>
    </row>
    <row r="703">
      <c r="A703" s="97"/>
      <c r="B703" s="97"/>
      <c r="C703" s="97"/>
      <c r="D703" s="144"/>
      <c r="E703" s="98"/>
      <c r="G703" s="9"/>
    </row>
    <row r="704">
      <c r="A704" s="97"/>
      <c r="B704" s="97"/>
      <c r="C704" s="97"/>
      <c r="D704" s="144"/>
      <c r="E704" s="98"/>
      <c r="G704" s="9"/>
    </row>
    <row r="705">
      <c r="A705" s="97"/>
      <c r="B705" s="97"/>
      <c r="C705" s="97"/>
      <c r="D705" s="144"/>
      <c r="E705" s="98"/>
      <c r="G705" s="9"/>
    </row>
    <row r="706">
      <c r="A706" s="97"/>
      <c r="B706" s="97"/>
      <c r="C706" s="97"/>
      <c r="D706" s="144"/>
      <c r="E706" s="98"/>
      <c r="G706" s="9"/>
    </row>
    <row r="707">
      <c r="A707" s="97"/>
      <c r="B707" s="97"/>
      <c r="C707" s="97"/>
      <c r="D707" s="144"/>
      <c r="E707" s="98"/>
      <c r="G707" s="9"/>
    </row>
    <row r="708">
      <c r="A708" s="97"/>
      <c r="B708" s="97"/>
      <c r="C708" s="97"/>
      <c r="D708" s="144"/>
      <c r="E708" s="98"/>
      <c r="G708" s="9"/>
    </row>
    <row r="709">
      <c r="A709" s="97"/>
      <c r="B709" s="97"/>
      <c r="C709" s="97"/>
      <c r="D709" s="144"/>
      <c r="E709" s="98"/>
      <c r="G709" s="9"/>
    </row>
    <row r="710">
      <c r="A710" s="97"/>
      <c r="B710" s="97"/>
      <c r="C710" s="97"/>
      <c r="D710" s="144"/>
      <c r="E710" s="98"/>
      <c r="G710" s="9"/>
    </row>
    <row r="711">
      <c r="A711" s="97"/>
      <c r="B711" s="97"/>
      <c r="C711" s="97"/>
      <c r="D711" s="144"/>
      <c r="E711" s="98"/>
      <c r="G711" s="9"/>
    </row>
    <row r="712">
      <c r="A712" s="97"/>
      <c r="B712" s="97"/>
      <c r="C712" s="97"/>
      <c r="D712" s="144"/>
      <c r="E712" s="98"/>
      <c r="G712" s="9"/>
    </row>
    <row r="713">
      <c r="A713" s="97"/>
      <c r="B713" s="97"/>
      <c r="C713" s="97"/>
      <c r="D713" s="144"/>
      <c r="E713" s="98"/>
      <c r="G713" s="9"/>
    </row>
    <row r="714">
      <c r="A714" s="97"/>
      <c r="B714" s="97"/>
      <c r="C714" s="97"/>
      <c r="D714" s="144"/>
      <c r="E714" s="98"/>
      <c r="G714" s="9"/>
    </row>
    <row r="715">
      <c r="A715" s="97"/>
      <c r="B715" s="97"/>
      <c r="C715" s="97"/>
      <c r="D715" s="144"/>
      <c r="E715" s="98"/>
      <c r="G715" s="9"/>
    </row>
    <row r="716">
      <c r="A716" s="97"/>
      <c r="B716" s="97"/>
      <c r="C716" s="97"/>
      <c r="D716" s="144"/>
      <c r="E716" s="98"/>
      <c r="G716" s="9"/>
    </row>
    <row r="717">
      <c r="A717" s="97"/>
      <c r="B717" s="97"/>
      <c r="C717" s="97"/>
      <c r="D717" s="144"/>
      <c r="E717" s="98"/>
      <c r="G717" s="9"/>
    </row>
    <row r="718">
      <c r="A718" s="97"/>
      <c r="B718" s="97"/>
      <c r="C718" s="97"/>
      <c r="D718" s="144"/>
      <c r="E718" s="98"/>
      <c r="G718" s="9"/>
    </row>
    <row r="719">
      <c r="A719" s="97"/>
      <c r="B719" s="97"/>
      <c r="C719" s="97"/>
      <c r="D719" s="144"/>
      <c r="E719" s="98"/>
      <c r="G719" s="9"/>
    </row>
    <row r="720">
      <c r="A720" s="97"/>
      <c r="B720" s="97"/>
      <c r="C720" s="97"/>
      <c r="D720" s="144"/>
      <c r="E720" s="98"/>
      <c r="G720" s="9"/>
    </row>
    <row r="721">
      <c r="A721" s="97"/>
      <c r="B721" s="97"/>
      <c r="C721" s="97"/>
      <c r="D721" s="144"/>
      <c r="E721" s="98"/>
      <c r="G721" s="9"/>
    </row>
    <row r="722">
      <c r="A722" s="97"/>
      <c r="B722" s="97"/>
      <c r="C722" s="97"/>
      <c r="D722" s="144"/>
      <c r="E722" s="98"/>
      <c r="G722" s="9"/>
    </row>
    <row r="723">
      <c r="A723" s="97"/>
      <c r="B723" s="97"/>
      <c r="C723" s="97"/>
      <c r="D723" s="144"/>
      <c r="E723" s="98"/>
      <c r="G723" s="9"/>
    </row>
    <row r="724">
      <c r="A724" s="97"/>
      <c r="B724" s="97"/>
      <c r="C724" s="97"/>
      <c r="D724" s="144"/>
      <c r="E724" s="98"/>
      <c r="G724" s="9"/>
    </row>
    <row r="725">
      <c r="A725" s="97"/>
      <c r="B725" s="97"/>
      <c r="C725" s="97"/>
      <c r="D725" s="144"/>
      <c r="E725" s="98"/>
      <c r="G725" s="9"/>
    </row>
    <row r="726">
      <c r="A726" s="97"/>
      <c r="B726" s="97"/>
      <c r="C726" s="97"/>
      <c r="D726" s="144"/>
      <c r="E726" s="98"/>
      <c r="G726" s="9"/>
    </row>
    <row r="727">
      <c r="A727" s="97"/>
      <c r="B727" s="97"/>
      <c r="C727" s="97"/>
      <c r="D727" s="144"/>
      <c r="E727" s="98"/>
      <c r="G727" s="9"/>
    </row>
    <row r="728">
      <c r="A728" s="97"/>
      <c r="B728" s="97"/>
      <c r="C728" s="97"/>
      <c r="D728" s="144"/>
      <c r="E728" s="98"/>
      <c r="G728" s="9"/>
    </row>
    <row r="729">
      <c r="A729" s="97"/>
      <c r="B729" s="97"/>
      <c r="C729" s="97"/>
      <c r="D729" s="144"/>
      <c r="E729" s="98"/>
      <c r="G729" s="9"/>
    </row>
    <row r="730">
      <c r="A730" s="97"/>
      <c r="B730" s="97"/>
      <c r="C730" s="97"/>
      <c r="D730" s="144"/>
      <c r="E730" s="98"/>
      <c r="G730" s="9"/>
    </row>
    <row r="731">
      <c r="A731" s="97"/>
      <c r="B731" s="97"/>
      <c r="C731" s="97"/>
      <c r="D731" s="144"/>
      <c r="E731" s="98"/>
      <c r="G731" s="9"/>
    </row>
    <row r="732">
      <c r="A732" s="97"/>
      <c r="B732" s="97"/>
      <c r="C732" s="97"/>
      <c r="D732" s="144"/>
      <c r="E732" s="98"/>
      <c r="G732" s="9"/>
    </row>
    <row r="733">
      <c r="A733" s="97"/>
      <c r="B733" s="97"/>
      <c r="C733" s="97"/>
      <c r="D733" s="144"/>
      <c r="E733" s="98"/>
      <c r="G733" s="9"/>
    </row>
    <row r="734">
      <c r="A734" s="97"/>
      <c r="B734" s="97"/>
      <c r="C734" s="97"/>
      <c r="D734" s="144"/>
      <c r="E734" s="98"/>
      <c r="G734" s="9"/>
    </row>
    <row r="735">
      <c r="A735" s="97"/>
      <c r="B735" s="97"/>
      <c r="C735" s="97"/>
      <c r="D735" s="144"/>
      <c r="E735" s="98"/>
      <c r="G735" s="9"/>
    </row>
    <row r="736">
      <c r="A736" s="97"/>
      <c r="B736" s="97"/>
      <c r="C736" s="97"/>
      <c r="D736" s="144"/>
      <c r="E736" s="98"/>
      <c r="G736" s="9"/>
    </row>
    <row r="737">
      <c r="A737" s="97"/>
      <c r="B737" s="97"/>
      <c r="C737" s="97"/>
      <c r="D737" s="144"/>
      <c r="E737" s="98"/>
      <c r="G737" s="9"/>
    </row>
    <row r="738">
      <c r="A738" s="97"/>
      <c r="B738" s="97"/>
      <c r="C738" s="97"/>
      <c r="D738" s="144"/>
      <c r="E738" s="98"/>
      <c r="G738" s="9"/>
    </row>
    <row r="739">
      <c r="A739" s="97"/>
      <c r="B739" s="97"/>
      <c r="C739" s="97"/>
      <c r="D739" s="144"/>
      <c r="E739" s="98"/>
      <c r="G739" s="9"/>
    </row>
    <row r="740">
      <c r="A740" s="97"/>
      <c r="B740" s="97"/>
      <c r="C740" s="97"/>
      <c r="D740" s="144"/>
      <c r="E740" s="98"/>
      <c r="G740" s="9"/>
    </row>
    <row r="741">
      <c r="A741" s="97"/>
      <c r="B741" s="97"/>
      <c r="C741" s="97"/>
      <c r="D741" s="144"/>
      <c r="E741" s="98"/>
      <c r="G741" s="9"/>
    </row>
    <row r="742">
      <c r="A742" s="97"/>
      <c r="B742" s="97"/>
      <c r="C742" s="97"/>
      <c r="D742" s="144"/>
      <c r="E742" s="98"/>
      <c r="G742" s="9"/>
    </row>
    <row r="743">
      <c r="A743" s="97"/>
      <c r="B743" s="97"/>
      <c r="C743" s="97"/>
      <c r="D743" s="144"/>
      <c r="E743" s="98"/>
      <c r="G743" s="9"/>
    </row>
    <row r="744">
      <c r="A744" s="97"/>
      <c r="B744" s="97"/>
      <c r="C744" s="97"/>
      <c r="D744" s="144"/>
      <c r="E744" s="98"/>
      <c r="G744" s="9"/>
    </row>
    <row r="745">
      <c r="A745" s="97"/>
      <c r="B745" s="97"/>
      <c r="C745" s="97"/>
      <c r="D745" s="144"/>
      <c r="E745" s="98"/>
      <c r="G745" s="9"/>
    </row>
    <row r="746">
      <c r="A746" s="97"/>
      <c r="B746" s="97"/>
      <c r="C746" s="97"/>
      <c r="D746" s="144"/>
      <c r="E746" s="98"/>
      <c r="G746" s="9"/>
    </row>
    <row r="747">
      <c r="A747" s="97"/>
      <c r="B747" s="97"/>
      <c r="C747" s="97"/>
      <c r="D747" s="144"/>
      <c r="E747" s="98"/>
      <c r="G747" s="9"/>
    </row>
    <row r="748">
      <c r="A748" s="97"/>
      <c r="B748" s="97"/>
      <c r="C748" s="97"/>
      <c r="D748" s="144"/>
      <c r="E748" s="98"/>
      <c r="G748" s="9"/>
    </row>
    <row r="749">
      <c r="A749" s="97"/>
      <c r="B749" s="97"/>
      <c r="C749" s="97"/>
      <c r="D749" s="144"/>
      <c r="E749" s="98"/>
      <c r="G749" s="9"/>
    </row>
    <row r="750">
      <c r="A750" s="97"/>
      <c r="B750" s="97"/>
      <c r="C750" s="97"/>
      <c r="D750" s="144"/>
      <c r="E750" s="98"/>
      <c r="G750" s="9"/>
    </row>
    <row r="751">
      <c r="A751" s="97"/>
      <c r="B751" s="97"/>
      <c r="C751" s="97"/>
      <c r="D751" s="144"/>
      <c r="E751" s="98"/>
      <c r="G751" s="9"/>
    </row>
    <row r="752">
      <c r="A752" s="97"/>
      <c r="B752" s="97"/>
      <c r="C752" s="97"/>
      <c r="D752" s="144"/>
      <c r="E752" s="98"/>
      <c r="G752" s="9"/>
    </row>
    <row r="753">
      <c r="A753" s="97"/>
      <c r="B753" s="97"/>
      <c r="C753" s="97"/>
      <c r="D753" s="144"/>
      <c r="E753" s="98"/>
      <c r="G753" s="9"/>
    </row>
    <row r="754">
      <c r="A754" s="97"/>
      <c r="B754" s="97"/>
      <c r="C754" s="97"/>
      <c r="D754" s="144"/>
      <c r="E754" s="98"/>
      <c r="G754" s="9"/>
    </row>
    <row r="755">
      <c r="A755" s="97"/>
      <c r="B755" s="97"/>
      <c r="C755" s="97"/>
      <c r="D755" s="144"/>
      <c r="E755" s="98"/>
      <c r="G755" s="9"/>
    </row>
    <row r="756">
      <c r="A756" s="97"/>
      <c r="B756" s="97"/>
      <c r="C756" s="97"/>
      <c r="D756" s="144"/>
      <c r="E756" s="98"/>
      <c r="G756" s="9"/>
    </row>
    <row r="757">
      <c r="A757" s="97"/>
      <c r="B757" s="97"/>
      <c r="C757" s="97"/>
      <c r="D757" s="144"/>
      <c r="E757" s="98"/>
      <c r="G757" s="9"/>
    </row>
    <row r="758">
      <c r="A758" s="97"/>
      <c r="B758" s="97"/>
      <c r="C758" s="97"/>
      <c r="D758" s="144"/>
      <c r="E758" s="98"/>
      <c r="G758" s="9"/>
    </row>
    <row r="759">
      <c r="A759" s="97"/>
      <c r="B759" s="97"/>
      <c r="C759" s="97"/>
      <c r="D759" s="144"/>
      <c r="E759" s="98"/>
      <c r="G759" s="9"/>
    </row>
    <row r="760">
      <c r="A760" s="97"/>
      <c r="B760" s="97"/>
      <c r="C760" s="97"/>
      <c r="D760" s="144"/>
      <c r="E760" s="98"/>
      <c r="G760" s="9"/>
    </row>
    <row r="761">
      <c r="A761" s="97"/>
      <c r="B761" s="97"/>
      <c r="C761" s="97"/>
      <c r="D761" s="144"/>
      <c r="E761" s="98"/>
      <c r="G761" s="9"/>
    </row>
    <row r="762">
      <c r="A762" s="97"/>
      <c r="B762" s="97"/>
      <c r="C762" s="97"/>
      <c r="D762" s="144"/>
      <c r="E762" s="98"/>
      <c r="G762" s="9"/>
    </row>
    <row r="763">
      <c r="A763" s="97"/>
      <c r="B763" s="97"/>
      <c r="C763" s="97"/>
      <c r="D763" s="144"/>
      <c r="E763" s="98"/>
      <c r="G763" s="9"/>
    </row>
    <row r="764">
      <c r="A764" s="97"/>
      <c r="B764" s="97"/>
      <c r="C764" s="97"/>
      <c r="D764" s="144"/>
      <c r="E764" s="98"/>
      <c r="G764" s="9"/>
    </row>
    <row r="765">
      <c r="A765" s="97"/>
      <c r="B765" s="97"/>
      <c r="C765" s="97"/>
      <c r="D765" s="144"/>
      <c r="E765" s="98"/>
      <c r="G765" s="9"/>
    </row>
    <row r="766">
      <c r="A766" s="97"/>
      <c r="B766" s="97"/>
      <c r="C766" s="97"/>
      <c r="D766" s="144"/>
      <c r="E766" s="98"/>
      <c r="G766" s="9"/>
    </row>
    <row r="767">
      <c r="A767" s="97"/>
      <c r="B767" s="97"/>
      <c r="C767" s="97"/>
      <c r="D767" s="144"/>
      <c r="E767" s="98"/>
      <c r="G767" s="9"/>
    </row>
    <row r="768">
      <c r="A768" s="97"/>
      <c r="B768" s="97"/>
      <c r="C768" s="97"/>
      <c r="D768" s="144"/>
      <c r="E768" s="98"/>
      <c r="G768" s="9"/>
    </row>
    <row r="769">
      <c r="A769" s="97"/>
      <c r="B769" s="97"/>
      <c r="C769" s="97"/>
      <c r="D769" s="144"/>
      <c r="E769" s="98"/>
      <c r="G769" s="9"/>
    </row>
    <row r="770">
      <c r="A770" s="97"/>
      <c r="B770" s="97"/>
      <c r="C770" s="97"/>
      <c r="D770" s="144"/>
      <c r="E770" s="98"/>
      <c r="G770" s="9"/>
    </row>
    <row r="771">
      <c r="A771" s="97"/>
      <c r="B771" s="97"/>
      <c r="C771" s="97"/>
      <c r="D771" s="144"/>
      <c r="E771" s="98"/>
      <c r="G771" s="9"/>
    </row>
    <row r="772">
      <c r="A772" s="97"/>
      <c r="B772" s="97"/>
      <c r="C772" s="97"/>
      <c r="D772" s="144"/>
      <c r="E772" s="98"/>
      <c r="G772" s="9"/>
    </row>
    <row r="773">
      <c r="A773" s="97"/>
      <c r="B773" s="97"/>
      <c r="C773" s="97"/>
      <c r="D773" s="144"/>
      <c r="E773" s="98"/>
      <c r="G773" s="9"/>
    </row>
    <row r="774">
      <c r="A774" s="97"/>
      <c r="B774" s="97"/>
      <c r="C774" s="97"/>
      <c r="D774" s="144"/>
      <c r="E774" s="98"/>
      <c r="G774" s="9"/>
    </row>
    <row r="775">
      <c r="A775" s="97"/>
      <c r="B775" s="97"/>
      <c r="C775" s="97"/>
      <c r="D775" s="144"/>
      <c r="E775" s="98"/>
      <c r="G775" s="9"/>
    </row>
    <row r="776">
      <c r="A776" s="97"/>
      <c r="B776" s="97"/>
      <c r="C776" s="97"/>
      <c r="D776" s="144"/>
      <c r="E776" s="98"/>
      <c r="G776" s="9"/>
    </row>
    <row r="777">
      <c r="A777" s="97"/>
      <c r="B777" s="97"/>
      <c r="C777" s="97"/>
      <c r="D777" s="144"/>
      <c r="E777" s="98"/>
      <c r="G777" s="9"/>
    </row>
    <row r="778">
      <c r="A778" s="97"/>
      <c r="B778" s="97"/>
      <c r="C778" s="97"/>
      <c r="D778" s="144"/>
      <c r="E778" s="98"/>
      <c r="G778" s="9"/>
    </row>
    <row r="779">
      <c r="A779" s="97"/>
      <c r="B779" s="97"/>
      <c r="C779" s="97"/>
      <c r="D779" s="144"/>
      <c r="E779" s="98"/>
      <c r="G779" s="9"/>
    </row>
    <row r="780">
      <c r="A780" s="97"/>
      <c r="B780" s="97"/>
      <c r="C780" s="97"/>
      <c r="D780" s="144"/>
      <c r="E780" s="98"/>
      <c r="G780" s="9"/>
    </row>
    <row r="781">
      <c r="A781" s="97"/>
      <c r="B781" s="97"/>
      <c r="C781" s="97"/>
      <c r="D781" s="144"/>
      <c r="E781" s="98"/>
      <c r="G781" s="9"/>
    </row>
    <row r="782">
      <c r="A782" s="97"/>
      <c r="B782" s="97"/>
      <c r="C782" s="97"/>
      <c r="D782" s="144"/>
      <c r="E782" s="98"/>
      <c r="G782" s="9"/>
    </row>
    <row r="783">
      <c r="A783" s="97"/>
      <c r="B783" s="97"/>
      <c r="C783" s="97"/>
      <c r="D783" s="144"/>
      <c r="E783" s="98"/>
      <c r="G783" s="9"/>
    </row>
    <row r="784">
      <c r="A784" s="97"/>
      <c r="B784" s="97"/>
      <c r="C784" s="97"/>
      <c r="D784" s="144"/>
      <c r="E784" s="98"/>
      <c r="G784" s="9"/>
    </row>
    <row r="785">
      <c r="A785" s="97"/>
      <c r="B785" s="97"/>
      <c r="C785" s="97"/>
      <c r="D785" s="144"/>
      <c r="E785" s="98"/>
      <c r="G785" s="9"/>
    </row>
    <row r="786">
      <c r="A786" s="97"/>
      <c r="B786" s="97"/>
      <c r="C786" s="97"/>
      <c r="D786" s="144"/>
      <c r="E786" s="98"/>
      <c r="G786" s="9"/>
    </row>
    <row r="787">
      <c r="A787" s="97"/>
      <c r="B787" s="97"/>
      <c r="C787" s="97"/>
      <c r="D787" s="144"/>
      <c r="E787" s="98"/>
      <c r="G787" s="9"/>
    </row>
    <row r="788">
      <c r="A788" s="97"/>
      <c r="B788" s="97"/>
      <c r="C788" s="97"/>
      <c r="D788" s="144"/>
      <c r="E788" s="98"/>
      <c r="G788" s="9"/>
    </row>
    <row r="789">
      <c r="A789" s="97"/>
      <c r="B789" s="97"/>
      <c r="C789" s="97"/>
      <c r="D789" s="144"/>
      <c r="E789" s="98"/>
      <c r="G789" s="9"/>
    </row>
    <row r="790">
      <c r="A790" s="97"/>
      <c r="B790" s="97"/>
      <c r="C790" s="97"/>
      <c r="D790" s="144"/>
      <c r="E790" s="98"/>
      <c r="G790" s="9"/>
    </row>
    <row r="791">
      <c r="A791" s="97"/>
      <c r="B791" s="97"/>
      <c r="C791" s="97"/>
      <c r="D791" s="144"/>
      <c r="E791" s="98"/>
      <c r="G791" s="9"/>
    </row>
    <row r="792">
      <c r="A792" s="97"/>
      <c r="B792" s="97"/>
      <c r="C792" s="97"/>
      <c r="D792" s="144"/>
      <c r="E792" s="98"/>
      <c r="G792" s="9"/>
    </row>
    <row r="793">
      <c r="A793" s="97"/>
      <c r="B793" s="97"/>
      <c r="C793" s="97"/>
      <c r="D793" s="144"/>
      <c r="E793" s="98"/>
      <c r="G793" s="9"/>
    </row>
    <row r="794">
      <c r="A794" s="97"/>
      <c r="B794" s="97"/>
      <c r="C794" s="97"/>
      <c r="D794" s="144"/>
      <c r="E794" s="98"/>
      <c r="G794" s="9"/>
    </row>
    <row r="795">
      <c r="A795" s="97"/>
      <c r="B795" s="97"/>
      <c r="C795" s="97"/>
      <c r="D795" s="144"/>
      <c r="E795" s="98"/>
      <c r="G795" s="9"/>
    </row>
    <row r="796">
      <c r="A796" s="97"/>
      <c r="B796" s="97"/>
      <c r="C796" s="97"/>
      <c r="D796" s="144"/>
      <c r="E796" s="98"/>
      <c r="G796" s="9"/>
    </row>
    <row r="797">
      <c r="A797" s="97"/>
      <c r="B797" s="97"/>
      <c r="C797" s="97"/>
      <c r="D797" s="144"/>
      <c r="E797" s="98"/>
      <c r="G797" s="9"/>
    </row>
    <row r="798">
      <c r="A798" s="97"/>
      <c r="B798" s="97"/>
      <c r="C798" s="97"/>
      <c r="D798" s="144"/>
      <c r="E798" s="98"/>
      <c r="G798" s="9"/>
    </row>
    <row r="799">
      <c r="A799" s="97"/>
      <c r="B799" s="97"/>
      <c r="C799" s="97"/>
      <c r="D799" s="144"/>
      <c r="E799" s="98"/>
      <c r="G799" s="9"/>
    </row>
    <row r="800">
      <c r="A800" s="97"/>
      <c r="B800" s="97"/>
      <c r="C800" s="97"/>
      <c r="D800" s="144"/>
      <c r="E800" s="98"/>
      <c r="G800" s="9"/>
    </row>
    <row r="801">
      <c r="A801" s="97"/>
      <c r="B801" s="97"/>
      <c r="C801" s="97"/>
      <c r="D801" s="144"/>
      <c r="E801" s="98"/>
      <c r="G801" s="9"/>
    </row>
    <row r="802">
      <c r="A802" s="97"/>
      <c r="B802" s="97"/>
      <c r="C802" s="97"/>
      <c r="D802" s="144"/>
      <c r="E802" s="98"/>
      <c r="G802" s="9"/>
    </row>
    <row r="803">
      <c r="A803" s="97"/>
      <c r="B803" s="97"/>
      <c r="C803" s="97"/>
      <c r="D803" s="144"/>
      <c r="E803" s="98"/>
      <c r="G803" s="9"/>
    </row>
    <row r="804">
      <c r="A804" s="97"/>
      <c r="B804" s="97"/>
      <c r="C804" s="97"/>
      <c r="D804" s="144"/>
      <c r="E804" s="98"/>
      <c r="G804" s="9"/>
    </row>
    <row r="805">
      <c r="A805" s="97"/>
      <c r="B805" s="97"/>
      <c r="C805" s="97"/>
      <c r="D805" s="144"/>
      <c r="E805" s="98"/>
      <c r="G805" s="9"/>
    </row>
    <row r="806">
      <c r="A806" s="97"/>
      <c r="B806" s="97"/>
      <c r="C806" s="97"/>
      <c r="D806" s="144"/>
      <c r="E806" s="98"/>
      <c r="G806" s="9"/>
    </row>
    <row r="807">
      <c r="A807" s="97"/>
      <c r="B807" s="97"/>
      <c r="C807" s="97"/>
      <c r="D807" s="144"/>
      <c r="E807" s="98"/>
      <c r="G807" s="9"/>
    </row>
    <row r="808">
      <c r="A808" s="97"/>
      <c r="B808" s="97"/>
      <c r="C808" s="97"/>
      <c r="D808" s="144"/>
      <c r="E808" s="98"/>
      <c r="G808" s="9"/>
    </row>
    <row r="809">
      <c r="A809" s="97"/>
      <c r="B809" s="97"/>
      <c r="C809" s="97"/>
      <c r="D809" s="144"/>
      <c r="E809" s="98"/>
      <c r="G809" s="9"/>
    </row>
    <row r="810">
      <c r="A810" s="97"/>
      <c r="B810" s="97"/>
      <c r="C810" s="97"/>
      <c r="D810" s="144"/>
      <c r="E810" s="98"/>
      <c r="G810" s="9"/>
    </row>
    <row r="811">
      <c r="A811" s="97"/>
      <c r="B811" s="97"/>
      <c r="C811" s="97"/>
      <c r="D811" s="144"/>
      <c r="E811" s="98"/>
      <c r="G811" s="9"/>
    </row>
    <row r="812">
      <c r="A812" s="97"/>
      <c r="B812" s="97"/>
      <c r="C812" s="97"/>
      <c r="D812" s="144"/>
      <c r="E812" s="98"/>
      <c r="G812" s="9"/>
    </row>
    <row r="813">
      <c r="A813" s="97"/>
      <c r="B813" s="97"/>
      <c r="C813" s="97"/>
      <c r="D813" s="144"/>
      <c r="E813" s="98"/>
      <c r="G813" s="9"/>
    </row>
    <row r="814">
      <c r="A814" s="97"/>
      <c r="B814" s="97"/>
      <c r="C814" s="97"/>
      <c r="D814" s="144"/>
      <c r="E814" s="98"/>
      <c r="G814" s="9"/>
    </row>
    <row r="815">
      <c r="A815" s="97"/>
      <c r="B815" s="97"/>
      <c r="C815" s="97"/>
      <c r="D815" s="144"/>
      <c r="E815" s="98"/>
      <c r="G815" s="9"/>
    </row>
    <row r="816">
      <c r="A816" s="97"/>
      <c r="B816" s="97"/>
      <c r="C816" s="97"/>
      <c r="D816" s="144"/>
      <c r="E816" s="98"/>
      <c r="G816" s="9"/>
    </row>
    <row r="817">
      <c r="A817" s="97"/>
      <c r="B817" s="97"/>
      <c r="C817" s="97"/>
      <c r="D817" s="144"/>
      <c r="E817" s="98"/>
      <c r="G817" s="9"/>
    </row>
    <row r="818">
      <c r="A818" s="97"/>
      <c r="B818" s="97"/>
      <c r="C818" s="97"/>
      <c r="D818" s="144"/>
      <c r="E818" s="98"/>
      <c r="G818" s="9"/>
    </row>
    <row r="819">
      <c r="A819" s="97"/>
      <c r="B819" s="97"/>
      <c r="C819" s="97"/>
      <c r="D819" s="144"/>
      <c r="E819" s="98"/>
      <c r="G819" s="9"/>
    </row>
    <row r="820">
      <c r="A820" s="97"/>
      <c r="B820" s="97"/>
      <c r="C820" s="97"/>
      <c r="D820" s="144"/>
      <c r="E820" s="98"/>
      <c r="G820" s="9"/>
    </row>
    <row r="821">
      <c r="A821" s="97"/>
      <c r="B821" s="97"/>
      <c r="C821" s="97"/>
      <c r="D821" s="144"/>
      <c r="E821" s="98"/>
      <c r="G821" s="9"/>
    </row>
    <row r="822">
      <c r="A822" s="97"/>
      <c r="B822" s="97"/>
      <c r="C822" s="97"/>
      <c r="D822" s="144"/>
      <c r="E822" s="98"/>
      <c r="G822" s="9"/>
    </row>
    <row r="823">
      <c r="A823" s="97"/>
      <c r="B823" s="97"/>
      <c r="C823" s="97"/>
      <c r="D823" s="144"/>
      <c r="E823" s="98"/>
      <c r="G823" s="9"/>
    </row>
    <row r="824">
      <c r="A824" s="97"/>
      <c r="B824" s="97"/>
      <c r="C824" s="97"/>
      <c r="D824" s="144"/>
      <c r="E824" s="98"/>
      <c r="G824" s="9"/>
    </row>
    <row r="825">
      <c r="A825" s="97"/>
      <c r="B825" s="97"/>
      <c r="C825" s="97"/>
      <c r="D825" s="144"/>
      <c r="E825" s="98"/>
      <c r="G825" s="9"/>
    </row>
    <row r="826">
      <c r="A826" s="97"/>
      <c r="B826" s="97"/>
      <c r="C826" s="97"/>
      <c r="D826" s="144"/>
      <c r="E826" s="98"/>
      <c r="G826" s="9"/>
    </row>
    <row r="827">
      <c r="A827" s="97"/>
      <c r="B827" s="97"/>
      <c r="C827" s="97"/>
      <c r="D827" s="144"/>
      <c r="E827" s="98"/>
      <c r="G827" s="9"/>
    </row>
    <row r="828">
      <c r="A828" s="97"/>
      <c r="B828" s="97"/>
      <c r="C828" s="97"/>
      <c r="D828" s="144"/>
      <c r="E828" s="98"/>
      <c r="G828" s="9"/>
    </row>
    <row r="829">
      <c r="A829" s="97"/>
      <c r="B829" s="97"/>
      <c r="C829" s="97"/>
      <c r="D829" s="144"/>
      <c r="E829" s="98"/>
      <c r="G829" s="9"/>
    </row>
    <row r="830">
      <c r="A830" s="97"/>
      <c r="B830" s="97"/>
      <c r="C830" s="97"/>
      <c r="D830" s="144"/>
      <c r="E830" s="98"/>
      <c r="G830" s="9"/>
    </row>
    <row r="831">
      <c r="A831" s="97"/>
      <c r="B831" s="97"/>
      <c r="C831" s="97"/>
      <c r="D831" s="144"/>
      <c r="E831" s="98"/>
      <c r="G831" s="9"/>
    </row>
    <row r="832">
      <c r="A832" s="97"/>
      <c r="B832" s="97"/>
      <c r="C832" s="97"/>
      <c r="D832" s="144"/>
      <c r="E832" s="98"/>
      <c r="G832" s="9"/>
    </row>
    <row r="833">
      <c r="A833" s="97"/>
      <c r="B833" s="97"/>
      <c r="C833" s="97"/>
      <c r="D833" s="144"/>
      <c r="E833" s="98"/>
      <c r="G833" s="9"/>
    </row>
    <row r="834">
      <c r="A834" s="97"/>
      <c r="B834" s="97"/>
      <c r="C834" s="97"/>
      <c r="D834" s="144"/>
      <c r="E834" s="98"/>
      <c r="G834" s="9"/>
    </row>
    <row r="835">
      <c r="A835" s="97"/>
      <c r="B835" s="97"/>
      <c r="C835" s="97"/>
      <c r="D835" s="144"/>
      <c r="E835" s="98"/>
      <c r="G835" s="9"/>
    </row>
    <row r="836">
      <c r="A836" s="97"/>
      <c r="B836" s="97"/>
      <c r="C836" s="97"/>
      <c r="D836" s="144"/>
      <c r="E836" s="98"/>
      <c r="G836" s="9"/>
    </row>
    <row r="837">
      <c r="A837" s="97"/>
      <c r="B837" s="97"/>
      <c r="C837" s="97"/>
      <c r="D837" s="144"/>
      <c r="E837" s="98"/>
      <c r="G837" s="9"/>
    </row>
    <row r="838">
      <c r="A838" s="97"/>
      <c r="B838" s="97"/>
      <c r="C838" s="97"/>
      <c r="D838" s="144"/>
      <c r="E838" s="98"/>
      <c r="G838" s="9"/>
    </row>
    <row r="839">
      <c r="A839" s="97"/>
      <c r="B839" s="97"/>
      <c r="C839" s="97"/>
      <c r="D839" s="144"/>
      <c r="E839" s="98"/>
      <c r="G839" s="9"/>
    </row>
    <row r="840">
      <c r="A840" s="97"/>
      <c r="B840" s="97"/>
      <c r="C840" s="97"/>
      <c r="D840" s="144"/>
      <c r="E840" s="98"/>
      <c r="G840" s="9"/>
    </row>
    <row r="841">
      <c r="A841" s="97"/>
      <c r="B841" s="97"/>
      <c r="C841" s="97"/>
      <c r="D841" s="144"/>
      <c r="E841" s="98"/>
      <c r="G841" s="9"/>
    </row>
    <row r="842">
      <c r="A842" s="97"/>
      <c r="B842" s="97"/>
      <c r="C842" s="97"/>
      <c r="D842" s="144"/>
      <c r="E842" s="98"/>
      <c r="G842" s="9"/>
    </row>
    <row r="843">
      <c r="A843" s="97"/>
      <c r="B843" s="97"/>
      <c r="C843" s="97"/>
      <c r="D843" s="144"/>
      <c r="E843" s="98"/>
      <c r="G843" s="9"/>
    </row>
    <row r="844">
      <c r="A844" s="97"/>
      <c r="B844" s="97"/>
      <c r="C844" s="97"/>
      <c r="D844" s="144"/>
      <c r="E844" s="98"/>
      <c r="G844" s="9"/>
    </row>
    <row r="845">
      <c r="A845" s="97"/>
      <c r="B845" s="97"/>
      <c r="C845" s="97"/>
      <c r="D845" s="144"/>
      <c r="E845" s="98"/>
      <c r="G845" s="9"/>
    </row>
    <row r="846">
      <c r="A846" s="97"/>
      <c r="B846" s="97"/>
      <c r="C846" s="97"/>
      <c r="D846" s="144"/>
      <c r="E846" s="98"/>
      <c r="G846" s="9"/>
    </row>
    <row r="847">
      <c r="A847" s="97"/>
      <c r="B847" s="97"/>
      <c r="C847" s="97"/>
      <c r="D847" s="144"/>
      <c r="E847" s="98"/>
      <c r="G847" s="9"/>
    </row>
    <row r="848">
      <c r="A848" s="97"/>
      <c r="B848" s="97"/>
      <c r="C848" s="97"/>
      <c r="D848" s="144"/>
      <c r="E848" s="98"/>
      <c r="G848" s="9"/>
    </row>
    <row r="849">
      <c r="A849" s="97"/>
      <c r="B849" s="97"/>
      <c r="C849" s="97"/>
      <c r="D849" s="144"/>
      <c r="E849" s="98"/>
      <c r="G849" s="9"/>
    </row>
    <row r="850">
      <c r="A850" s="97"/>
      <c r="B850" s="97"/>
      <c r="C850" s="97"/>
      <c r="D850" s="144"/>
      <c r="E850" s="98"/>
      <c r="G850" s="9"/>
    </row>
    <row r="851">
      <c r="A851" s="97"/>
      <c r="B851" s="97"/>
      <c r="C851" s="97"/>
      <c r="D851" s="144"/>
      <c r="E851" s="98"/>
      <c r="G851" s="9"/>
    </row>
    <row r="852">
      <c r="A852" s="97"/>
      <c r="B852" s="97"/>
      <c r="C852" s="97"/>
      <c r="D852" s="144"/>
      <c r="E852" s="98"/>
      <c r="G852" s="9"/>
    </row>
    <row r="853">
      <c r="A853" s="97"/>
      <c r="B853" s="97"/>
      <c r="C853" s="97"/>
      <c r="D853" s="144"/>
      <c r="E853" s="98"/>
      <c r="G853" s="9"/>
    </row>
    <row r="854">
      <c r="A854" s="97"/>
      <c r="B854" s="97"/>
      <c r="C854" s="97"/>
      <c r="D854" s="144"/>
      <c r="E854" s="98"/>
      <c r="G854" s="9"/>
    </row>
    <row r="855">
      <c r="A855" s="97"/>
      <c r="B855" s="97"/>
      <c r="C855" s="97"/>
      <c r="D855" s="144"/>
      <c r="E855" s="98"/>
      <c r="G855" s="9"/>
    </row>
    <row r="856">
      <c r="A856" s="97"/>
      <c r="B856" s="97"/>
      <c r="C856" s="97"/>
      <c r="D856" s="144"/>
      <c r="E856" s="98"/>
      <c r="G856" s="9"/>
    </row>
    <row r="857">
      <c r="A857" s="97"/>
      <c r="B857" s="97"/>
      <c r="C857" s="97"/>
      <c r="D857" s="144"/>
      <c r="E857" s="98"/>
      <c r="G857" s="9"/>
    </row>
    <row r="858">
      <c r="A858" s="97"/>
      <c r="B858" s="97"/>
      <c r="C858" s="97"/>
      <c r="D858" s="144"/>
      <c r="E858" s="98"/>
      <c r="G858" s="9"/>
    </row>
    <row r="859">
      <c r="A859" s="97"/>
      <c r="B859" s="97"/>
      <c r="C859" s="97"/>
      <c r="D859" s="144"/>
      <c r="E859" s="98"/>
      <c r="G859" s="9"/>
    </row>
    <row r="860">
      <c r="A860" s="97"/>
      <c r="B860" s="97"/>
      <c r="C860" s="97"/>
      <c r="D860" s="144"/>
      <c r="E860" s="98"/>
      <c r="G860" s="9"/>
    </row>
    <row r="861">
      <c r="A861" s="97"/>
      <c r="B861" s="97"/>
      <c r="C861" s="97"/>
      <c r="D861" s="144"/>
      <c r="E861" s="98"/>
      <c r="G861" s="9"/>
    </row>
    <row r="862">
      <c r="A862" s="97"/>
      <c r="B862" s="97"/>
      <c r="C862" s="97"/>
      <c r="D862" s="144"/>
      <c r="E862" s="98"/>
      <c r="G862" s="9"/>
    </row>
    <row r="863">
      <c r="A863" s="97"/>
      <c r="B863" s="97"/>
      <c r="C863" s="97"/>
      <c r="D863" s="144"/>
      <c r="E863" s="98"/>
      <c r="G863" s="9"/>
    </row>
    <row r="864">
      <c r="A864" s="97"/>
      <c r="B864" s="97"/>
      <c r="C864" s="97"/>
      <c r="D864" s="144"/>
      <c r="E864" s="98"/>
      <c r="G864" s="9"/>
    </row>
    <row r="865">
      <c r="A865" s="97"/>
      <c r="B865" s="97"/>
      <c r="C865" s="97"/>
      <c r="D865" s="144"/>
      <c r="E865" s="98"/>
      <c r="G865" s="9"/>
    </row>
    <row r="866">
      <c r="A866" s="97"/>
      <c r="B866" s="97"/>
      <c r="C866" s="97"/>
      <c r="D866" s="144"/>
      <c r="E866" s="98"/>
      <c r="G866" s="9"/>
    </row>
    <row r="867">
      <c r="A867" s="97"/>
      <c r="B867" s="97"/>
      <c r="C867" s="97"/>
      <c r="D867" s="144"/>
      <c r="E867" s="98"/>
      <c r="G867" s="9"/>
    </row>
    <row r="868">
      <c r="A868" s="97"/>
      <c r="B868" s="97"/>
      <c r="C868" s="97"/>
      <c r="D868" s="144"/>
      <c r="E868" s="98"/>
      <c r="G868" s="9"/>
    </row>
    <row r="869">
      <c r="A869" s="97"/>
      <c r="B869" s="97"/>
      <c r="C869" s="97"/>
      <c r="D869" s="144"/>
      <c r="E869" s="98"/>
      <c r="G869" s="9"/>
    </row>
    <row r="870">
      <c r="A870" s="97"/>
      <c r="B870" s="97"/>
      <c r="C870" s="97"/>
      <c r="D870" s="144"/>
      <c r="E870" s="98"/>
      <c r="G870" s="9"/>
    </row>
    <row r="871">
      <c r="A871" s="97"/>
      <c r="B871" s="97"/>
      <c r="C871" s="97"/>
      <c r="D871" s="144"/>
      <c r="E871" s="98"/>
      <c r="G871" s="9"/>
    </row>
    <row r="872">
      <c r="A872" s="97"/>
      <c r="B872" s="97"/>
      <c r="C872" s="97"/>
      <c r="D872" s="144"/>
      <c r="E872" s="98"/>
      <c r="G872" s="9"/>
    </row>
    <row r="873">
      <c r="A873" s="97"/>
      <c r="B873" s="97"/>
      <c r="C873" s="97"/>
      <c r="D873" s="144"/>
      <c r="E873" s="98"/>
      <c r="G873" s="9"/>
    </row>
    <row r="874">
      <c r="A874" s="97"/>
      <c r="B874" s="97"/>
      <c r="C874" s="97"/>
      <c r="D874" s="144"/>
      <c r="E874" s="98"/>
      <c r="G874" s="9"/>
    </row>
    <row r="875">
      <c r="A875" s="97"/>
      <c r="B875" s="97"/>
      <c r="C875" s="97"/>
      <c r="D875" s="144"/>
      <c r="E875" s="98"/>
      <c r="G875" s="9"/>
    </row>
    <row r="876">
      <c r="A876" s="97"/>
      <c r="B876" s="97"/>
      <c r="C876" s="97"/>
      <c r="D876" s="144"/>
      <c r="E876" s="98"/>
      <c r="G876" s="9"/>
    </row>
    <row r="877">
      <c r="A877" s="97"/>
      <c r="B877" s="97"/>
      <c r="C877" s="97"/>
      <c r="D877" s="144"/>
      <c r="E877" s="98"/>
      <c r="G877" s="9"/>
    </row>
    <row r="878">
      <c r="A878" s="97"/>
      <c r="B878" s="97"/>
      <c r="C878" s="97"/>
      <c r="D878" s="144"/>
      <c r="E878" s="98"/>
      <c r="G878" s="9"/>
    </row>
    <row r="879">
      <c r="A879" s="97"/>
      <c r="B879" s="97"/>
      <c r="C879" s="97"/>
      <c r="D879" s="144"/>
      <c r="E879" s="98"/>
      <c r="G879" s="9"/>
    </row>
    <row r="880">
      <c r="A880" s="97"/>
      <c r="B880" s="97"/>
      <c r="C880" s="97"/>
      <c r="D880" s="144"/>
      <c r="E880" s="98"/>
      <c r="G880" s="9"/>
    </row>
    <row r="881">
      <c r="A881" s="97"/>
      <c r="B881" s="97"/>
      <c r="C881" s="97"/>
      <c r="D881" s="144"/>
      <c r="E881" s="98"/>
      <c r="G881" s="9"/>
    </row>
    <row r="882">
      <c r="A882" s="97"/>
      <c r="B882" s="97"/>
      <c r="C882" s="97"/>
      <c r="D882" s="144"/>
      <c r="E882" s="98"/>
      <c r="G882" s="9"/>
    </row>
    <row r="883">
      <c r="A883" s="97"/>
      <c r="B883" s="97"/>
      <c r="C883" s="97"/>
      <c r="D883" s="144"/>
      <c r="E883" s="98"/>
      <c r="G883" s="9"/>
    </row>
    <row r="884">
      <c r="A884" s="97"/>
      <c r="B884" s="97"/>
      <c r="C884" s="97"/>
      <c r="D884" s="144"/>
      <c r="E884" s="98"/>
      <c r="G884" s="9"/>
    </row>
    <row r="885">
      <c r="A885" s="97"/>
      <c r="B885" s="97"/>
      <c r="C885" s="97"/>
      <c r="D885" s="144"/>
      <c r="E885" s="98"/>
      <c r="G885" s="9"/>
    </row>
    <row r="886">
      <c r="A886" s="97"/>
      <c r="B886" s="97"/>
      <c r="C886" s="97"/>
      <c r="D886" s="144"/>
      <c r="E886" s="98"/>
      <c r="G886" s="9"/>
    </row>
    <row r="887">
      <c r="A887" s="97"/>
      <c r="B887" s="97"/>
      <c r="C887" s="97"/>
      <c r="D887" s="144"/>
      <c r="E887" s="98"/>
      <c r="G887" s="9"/>
    </row>
    <row r="888">
      <c r="A888" s="97"/>
      <c r="B888" s="97"/>
      <c r="C888" s="97"/>
      <c r="D888" s="144"/>
      <c r="E888" s="98"/>
      <c r="G888" s="9"/>
    </row>
    <row r="889">
      <c r="A889" s="97"/>
      <c r="B889" s="97"/>
      <c r="C889" s="97"/>
      <c r="D889" s="144"/>
      <c r="E889" s="98"/>
      <c r="G889" s="9"/>
    </row>
    <row r="890">
      <c r="A890" s="97"/>
      <c r="B890" s="97"/>
      <c r="C890" s="97"/>
      <c r="D890" s="144"/>
      <c r="E890" s="98"/>
      <c r="G890" s="9"/>
    </row>
    <row r="891">
      <c r="A891" s="97"/>
      <c r="B891" s="97"/>
      <c r="C891" s="97"/>
      <c r="D891" s="144"/>
      <c r="E891" s="98"/>
      <c r="G891" s="9"/>
    </row>
    <row r="892">
      <c r="A892" s="97"/>
      <c r="B892" s="97"/>
      <c r="C892" s="97"/>
      <c r="D892" s="144"/>
      <c r="E892" s="98"/>
      <c r="G892" s="9"/>
    </row>
    <row r="893">
      <c r="A893" s="97"/>
      <c r="B893" s="97"/>
      <c r="C893" s="97"/>
      <c r="D893" s="144"/>
      <c r="E893" s="98"/>
      <c r="G893" s="9"/>
    </row>
    <row r="894">
      <c r="A894" s="97"/>
      <c r="B894" s="97"/>
      <c r="C894" s="97"/>
      <c r="D894" s="144"/>
      <c r="E894" s="98"/>
      <c r="G894" s="9"/>
    </row>
    <row r="895">
      <c r="A895" s="97"/>
      <c r="B895" s="97"/>
      <c r="C895" s="97"/>
      <c r="D895" s="144"/>
      <c r="E895" s="98"/>
      <c r="G895" s="9"/>
    </row>
    <row r="896">
      <c r="A896" s="97"/>
      <c r="B896" s="97"/>
      <c r="C896" s="97"/>
      <c r="D896" s="144"/>
      <c r="E896" s="98"/>
      <c r="G896" s="9"/>
    </row>
    <row r="897">
      <c r="A897" s="97"/>
      <c r="B897" s="97"/>
      <c r="C897" s="97"/>
      <c r="D897" s="144"/>
      <c r="E897" s="98"/>
      <c r="G897" s="9"/>
    </row>
    <row r="898">
      <c r="A898" s="97"/>
      <c r="B898" s="97"/>
      <c r="C898" s="97"/>
      <c r="D898" s="144"/>
      <c r="E898" s="98"/>
      <c r="G898" s="9"/>
    </row>
    <row r="899">
      <c r="A899" s="97"/>
      <c r="B899" s="97"/>
      <c r="C899" s="97"/>
      <c r="D899" s="144"/>
      <c r="E899" s="98"/>
      <c r="G899" s="9"/>
    </row>
    <row r="900">
      <c r="A900" s="97"/>
      <c r="B900" s="97"/>
      <c r="C900" s="97"/>
      <c r="D900" s="144"/>
      <c r="E900" s="98"/>
      <c r="G900" s="9"/>
    </row>
    <row r="901">
      <c r="A901" s="97"/>
      <c r="B901" s="97"/>
      <c r="C901" s="97"/>
      <c r="D901" s="144"/>
      <c r="E901" s="98"/>
      <c r="G901" s="9"/>
    </row>
    <row r="902">
      <c r="A902" s="97"/>
      <c r="B902" s="97"/>
      <c r="C902" s="97"/>
      <c r="D902" s="144"/>
      <c r="E902" s="98"/>
      <c r="G902" s="9"/>
    </row>
    <row r="903">
      <c r="A903" s="97"/>
      <c r="B903" s="97"/>
      <c r="C903" s="97"/>
      <c r="D903" s="144"/>
      <c r="E903" s="98"/>
      <c r="G903" s="9"/>
    </row>
    <row r="904">
      <c r="A904" s="97"/>
      <c r="B904" s="97"/>
      <c r="C904" s="97"/>
      <c r="D904" s="144"/>
      <c r="E904" s="98"/>
      <c r="G904" s="9"/>
    </row>
    <row r="905">
      <c r="A905" s="97"/>
      <c r="B905" s="97"/>
      <c r="C905" s="97"/>
      <c r="D905" s="144"/>
      <c r="E905" s="98"/>
      <c r="G905" s="9"/>
    </row>
    <row r="906">
      <c r="A906" s="97"/>
      <c r="B906" s="97"/>
      <c r="C906" s="97"/>
      <c r="D906" s="144"/>
      <c r="E906" s="98"/>
      <c r="G906" s="9"/>
    </row>
    <row r="907">
      <c r="A907" s="97"/>
      <c r="B907" s="97"/>
      <c r="C907" s="97"/>
      <c r="D907" s="144"/>
      <c r="E907" s="98"/>
      <c r="G907" s="9"/>
    </row>
    <row r="908">
      <c r="A908" s="97"/>
      <c r="B908" s="97"/>
      <c r="C908" s="97"/>
      <c r="D908" s="144"/>
      <c r="E908" s="98"/>
      <c r="G908" s="9"/>
    </row>
    <row r="909">
      <c r="A909" s="97"/>
      <c r="B909" s="97"/>
      <c r="C909" s="97"/>
      <c r="D909" s="144"/>
      <c r="E909" s="98"/>
      <c r="G909" s="9"/>
    </row>
    <row r="910">
      <c r="A910" s="97"/>
      <c r="B910" s="97"/>
      <c r="C910" s="97"/>
      <c r="D910" s="144"/>
      <c r="E910" s="98"/>
      <c r="G910" s="9"/>
    </row>
    <row r="911">
      <c r="A911" s="97"/>
      <c r="B911" s="97"/>
      <c r="C911" s="97"/>
      <c r="D911" s="144"/>
      <c r="E911" s="98"/>
      <c r="G911" s="9"/>
    </row>
    <row r="912">
      <c r="A912" s="97"/>
      <c r="B912" s="97"/>
      <c r="C912" s="97"/>
      <c r="D912" s="144"/>
      <c r="E912" s="98"/>
      <c r="G912" s="9"/>
    </row>
    <row r="913">
      <c r="A913" s="97"/>
      <c r="B913" s="97"/>
      <c r="C913" s="97"/>
      <c r="D913" s="144"/>
      <c r="E913" s="98"/>
      <c r="G913" s="9"/>
    </row>
    <row r="914">
      <c r="A914" s="97"/>
      <c r="B914" s="97"/>
      <c r="C914" s="97"/>
      <c r="D914" s="144"/>
      <c r="E914" s="98"/>
      <c r="G914" s="9"/>
    </row>
    <row r="915">
      <c r="A915" s="97"/>
      <c r="B915" s="97"/>
      <c r="C915" s="97"/>
      <c r="D915" s="144"/>
      <c r="E915" s="98"/>
      <c r="G915" s="9"/>
    </row>
    <row r="916">
      <c r="A916" s="97"/>
      <c r="B916" s="97"/>
      <c r="C916" s="97"/>
      <c r="D916" s="144"/>
      <c r="E916" s="98"/>
      <c r="G916" s="9"/>
    </row>
    <row r="917">
      <c r="A917" s="97"/>
      <c r="B917" s="97"/>
      <c r="C917" s="97"/>
      <c r="D917" s="144"/>
      <c r="E917" s="98"/>
      <c r="G917" s="9"/>
    </row>
    <row r="918">
      <c r="A918" s="97"/>
      <c r="B918" s="97"/>
      <c r="C918" s="97"/>
      <c r="D918" s="144"/>
      <c r="E918" s="98"/>
      <c r="G918" s="9"/>
    </row>
    <row r="919">
      <c r="A919" s="97"/>
      <c r="B919" s="97"/>
      <c r="C919" s="97"/>
      <c r="D919" s="144"/>
      <c r="E919" s="98"/>
      <c r="G919" s="9"/>
    </row>
    <row r="920">
      <c r="A920" s="97"/>
      <c r="B920" s="97"/>
      <c r="C920" s="97"/>
      <c r="D920" s="144"/>
      <c r="E920" s="98"/>
      <c r="G920" s="9"/>
    </row>
    <row r="921">
      <c r="A921" s="97"/>
      <c r="B921" s="97"/>
      <c r="C921" s="97"/>
      <c r="D921" s="144"/>
      <c r="E921" s="98"/>
      <c r="G921" s="9"/>
    </row>
    <row r="922">
      <c r="A922" s="97"/>
      <c r="B922" s="97"/>
      <c r="C922" s="97"/>
      <c r="D922" s="144"/>
      <c r="E922" s="98"/>
      <c r="G922" s="9"/>
    </row>
    <row r="923">
      <c r="A923" s="97"/>
      <c r="B923" s="97"/>
      <c r="C923" s="97"/>
      <c r="D923" s="144"/>
      <c r="E923" s="98"/>
      <c r="G923" s="9"/>
    </row>
    <row r="924">
      <c r="A924" s="97"/>
      <c r="B924" s="97"/>
      <c r="C924" s="97"/>
      <c r="D924" s="144"/>
      <c r="E924" s="98"/>
      <c r="G924" s="9"/>
    </row>
    <row r="925">
      <c r="A925" s="97"/>
      <c r="B925" s="97"/>
      <c r="C925" s="97"/>
      <c r="D925" s="144"/>
      <c r="E925" s="98"/>
      <c r="G925" s="9"/>
    </row>
    <row r="926">
      <c r="A926" s="97"/>
      <c r="B926" s="97"/>
      <c r="C926" s="97"/>
      <c r="D926" s="144"/>
      <c r="E926" s="98"/>
      <c r="G926" s="9"/>
    </row>
    <row r="927">
      <c r="A927" s="97"/>
      <c r="B927" s="97"/>
      <c r="C927" s="97"/>
      <c r="D927" s="144"/>
      <c r="E927" s="98"/>
      <c r="G927" s="9"/>
    </row>
    <row r="928">
      <c r="A928" s="97"/>
      <c r="B928" s="97"/>
      <c r="C928" s="97"/>
      <c r="D928" s="144"/>
      <c r="E928" s="98"/>
      <c r="G928" s="9"/>
    </row>
    <row r="929">
      <c r="A929" s="97"/>
      <c r="B929" s="97"/>
      <c r="C929" s="97"/>
      <c r="D929" s="144"/>
      <c r="E929" s="98"/>
      <c r="G929" s="9"/>
    </row>
    <row r="930">
      <c r="A930" s="97"/>
      <c r="B930" s="97"/>
      <c r="C930" s="97"/>
      <c r="D930" s="144"/>
      <c r="E930" s="98"/>
      <c r="G930" s="9"/>
    </row>
    <row r="931">
      <c r="A931" s="97"/>
      <c r="B931" s="97"/>
      <c r="C931" s="97"/>
      <c r="D931" s="144"/>
      <c r="E931" s="98"/>
      <c r="G931" s="9"/>
    </row>
    <row r="932">
      <c r="A932" s="97"/>
      <c r="B932" s="97"/>
      <c r="C932" s="97"/>
      <c r="D932" s="144"/>
      <c r="E932" s="98"/>
      <c r="G932" s="9"/>
    </row>
    <row r="933">
      <c r="A933" s="97"/>
      <c r="B933" s="97"/>
      <c r="C933" s="97"/>
      <c r="D933" s="144"/>
      <c r="E933" s="98"/>
      <c r="G933" s="9"/>
    </row>
    <row r="934">
      <c r="A934" s="97"/>
      <c r="B934" s="97"/>
      <c r="C934" s="97"/>
      <c r="D934" s="144"/>
      <c r="E934" s="98"/>
      <c r="G934" s="9"/>
    </row>
    <row r="935">
      <c r="A935" s="97"/>
      <c r="B935" s="97"/>
      <c r="C935" s="97"/>
      <c r="D935" s="144"/>
      <c r="E935" s="98"/>
      <c r="G935" s="9"/>
    </row>
    <row r="936">
      <c r="A936" s="97"/>
      <c r="B936" s="97"/>
      <c r="C936" s="97"/>
      <c r="D936" s="144"/>
      <c r="E936" s="98"/>
      <c r="G936" s="9"/>
    </row>
    <row r="937">
      <c r="A937" s="97"/>
      <c r="B937" s="97"/>
      <c r="C937" s="97"/>
      <c r="D937" s="144"/>
      <c r="E937" s="98"/>
      <c r="G937" s="9"/>
    </row>
    <row r="938">
      <c r="A938" s="97"/>
      <c r="B938" s="97"/>
      <c r="C938" s="97"/>
      <c r="D938" s="144"/>
      <c r="E938" s="98"/>
      <c r="G938" s="9"/>
    </row>
    <row r="939">
      <c r="A939" s="97"/>
      <c r="B939" s="97"/>
      <c r="C939" s="97"/>
      <c r="D939" s="144"/>
      <c r="E939" s="98"/>
      <c r="G939" s="9"/>
    </row>
    <row r="940">
      <c r="A940" s="97"/>
      <c r="B940" s="97"/>
      <c r="C940" s="97"/>
      <c r="D940" s="144"/>
      <c r="E940" s="98"/>
      <c r="G940" s="9"/>
    </row>
    <row r="941">
      <c r="A941" s="97"/>
      <c r="B941" s="97"/>
      <c r="C941" s="97"/>
      <c r="D941" s="144"/>
      <c r="E941" s="98"/>
      <c r="G941" s="9"/>
    </row>
    <row r="942">
      <c r="A942" s="97"/>
      <c r="B942" s="97"/>
      <c r="C942" s="97"/>
      <c r="D942" s="144"/>
      <c r="E942" s="98"/>
      <c r="G942" s="9"/>
    </row>
    <row r="943">
      <c r="A943" s="97"/>
      <c r="B943" s="97"/>
      <c r="C943" s="97"/>
      <c r="D943" s="144"/>
      <c r="E943" s="98"/>
      <c r="G943" s="9"/>
    </row>
    <row r="944">
      <c r="A944" s="97"/>
      <c r="B944" s="97"/>
      <c r="C944" s="97"/>
      <c r="D944" s="144"/>
      <c r="E944" s="98"/>
      <c r="G944" s="9"/>
    </row>
    <row r="945">
      <c r="A945" s="97"/>
      <c r="B945" s="97"/>
      <c r="C945" s="97"/>
      <c r="D945" s="144"/>
      <c r="E945" s="98"/>
      <c r="G945" s="9"/>
    </row>
    <row r="946">
      <c r="A946" s="97"/>
      <c r="B946" s="97"/>
      <c r="C946" s="97"/>
      <c r="D946" s="144"/>
      <c r="E946" s="98"/>
      <c r="G946" s="9"/>
    </row>
    <row r="947">
      <c r="A947" s="97"/>
      <c r="B947" s="97"/>
      <c r="C947" s="97"/>
      <c r="D947" s="144"/>
      <c r="E947" s="98"/>
      <c r="G947" s="9"/>
    </row>
    <row r="948">
      <c r="A948" s="97"/>
      <c r="B948" s="97"/>
      <c r="C948" s="97"/>
      <c r="D948" s="144"/>
      <c r="E948" s="98"/>
      <c r="G948" s="9"/>
    </row>
    <row r="949">
      <c r="A949" s="97"/>
      <c r="B949" s="97"/>
      <c r="C949" s="97"/>
      <c r="D949" s="144"/>
      <c r="E949" s="98"/>
      <c r="G949" s="9"/>
    </row>
    <row r="950">
      <c r="A950" s="97"/>
      <c r="B950" s="97"/>
      <c r="C950" s="97"/>
      <c r="D950" s="144"/>
      <c r="E950" s="98"/>
      <c r="G950" s="9"/>
    </row>
    <row r="951">
      <c r="A951" s="97"/>
      <c r="B951" s="97"/>
      <c r="C951" s="97"/>
      <c r="D951" s="144"/>
      <c r="E951" s="98"/>
      <c r="G951" s="9"/>
    </row>
    <row r="952">
      <c r="A952" s="97"/>
      <c r="B952" s="97"/>
      <c r="C952" s="97"/>
      <c r="D952" s="144"/>
      <c r="E952" s="98"/>
      <c r="G952" s="9"/>
    </row>
    <row r="953">
      <c r="A953" s="97"/>
      <c r="B953" s="97"/>
      <c r="C953" s="97"/>
      <c r="D953" s="144"/>
      <c r="E953" s="98"/>
      <c r="G953" s="9"/>
    </row>
    <row r="954">
      <c r="A954" s="97"/>
      <c r="B954" s="97"/>
      <c r="C954" s="97"/>
      <c r="D954" s="144"/>
      <c r="E954" s="98"/>
      <c r="G954" s="9"/>
    </row>
    <row r="955">
      <c r="A955" s="97"/>
      <c r="B955" s="97"/>
      <c r="C955" s="97"/>
      <c r="D955" s="144"/>
      <c r="E955" s="98"/>
      <c r="G955" s="9"/>
    </row>
    <row r="956">
      <c r="A956" s="97"/>
      <c r="B956" s="97"/>
      <c r="C956" s="97"/>
      <c r="D956" s="144"/>
      <c r="E956" s="98"/>
      <c r="G956" s="9"/>
    </row>
    <row r="957">
      <c r="A957" s="97"/>
      <c r="B957" s="97"/>
      <c r="C957" s="97"/>
      <c r="D957" s="144"/>
      <c r="E957" s="98"/>
      <c r="G957" s="9"/>
    </row>
    <row r="958">
      <c r="A958" s="97"/>
      <c r="B958" s="97"/>
      <c r="C958" s="97"/>
      <c r="D958" s="144"/>
      <c r="E958" s="98"/>
      <c r="G958" s="9"/>
    </row>
    <row r="959">
      <c r="A959" s="97"/>
      <c r="B959" s="97"/>
      <c r="C959" s="97"/>
      <c r="D959" s="144"/>
      <c r="E959" s="98"/>
      <c r="G959" s="9"/>
    </row>
    <row r="960">
      <c r="A960" s="97"/>
      <c r="B960" s="97"/>
      <c r="C960" s="97"/>
      <c r="D960" s="144"/>
      <c r="E960" s="98"/>
      <c r="G960" s="9"/>
    </row>
    <row r="961">
      <c r="A961" s="97"/>
      <c r="B961" s="97"/>
      <c r="C961" s="97"/>
      <c r="D961" s="144"/>
      <c r="E961" s="98"/>
      <c r="G961" s="9"/>
    </row>
    <row r="962">
      <c r="A962" s="97"/>
      <c r="B962" s="97"/>
      <c r="C962" s="97"/>
      <c r="D962" s="144"/>
      <c r="E962" s="98"/>
      <c r="G962" s="9"/>
    </row>
    <row r="963">
      <c r="A963" s="97"/>
      <c r="B963" s="97"/>
      <c r="C963" s="97"/>
      <c r="D963" s="144"/>
      <c r="E963" s="98"/>
      <c r="G963" s="9"/>
    </row>
    <row r="964">
      <c r="A964" s="97"/>
      <c r="B964" s="97"/>
      <c r="C964" s="97"/>
      <c r="D964" s="144"/>
      <c r="E964" s="98"/>
      <c r="G964" s="9"/>
    </row>
    <row r="965">
      <c r="A965" s="97"/>
      <c r="B965" s="97"/>
      <c r="C965" s="97"/>
      <c r="D965" s="144"/>
      <c r="E965" s="98"/>
      <c r="G965" s="9"/>
    </row>
    <row r="966">
      <c r="A966" s="97"/>
      <c r="B966" s="97"/>
      <c r="C966" s="97"/>
      <c r="D966" s="144"/>
      <c r="E966" s="98"/>
      <c r="G966" s="9"/>
    </row>
    <row r="967">
      <c r="A967" s="97"/>
      <c r="B967" s="97"/>
      <c r="C967" s="97"/>
      <c r="D967" s="144"/>
      <c r="E967" s="98"/>
      <c r="G967" s="9"/>
    </row>
    <row r="968">
      <c r="A968" s="97"/>
      <c r="B968" s="97"/>
      <c r="C968" s="97"/>
      <c r="D968" s="144"/>
      <c r="E968" s="98"/>
      <c r="G968" s="9"/>
    </row>
    <row r="969">
      <c r="A969" s="97"/>
      <c r="B969" s="97"/>
      <c r="C969" s="97"/>
      <c r="D969" s="144"/>
      <c r="E969" s="98"/>
      <c r="G969" s="9"/>
    </row>
    <row r="970">
      <c r="A970" s="97"/>
      <c r="B970" s="97"/>
      <c r="C970" s="97"/>
      <c r="D970" s="144"/>
      <c r="E970" s="98"/>
      <c r="G970" s="9"/>
    </row>
    <row r="971">
      <c r="A971" s="97"/>
      <c r="B971" s="97"/>
      <c r="C971" s="97"/>
      <c r="D971" s="144"/>
      <c r="E971" s="98"/>
      <c r="G971" s="9"/>
    </row>
    <row r="972">
      <c r="A972" s="97"/>
      <c r="B972" s="97"/>
      <c r="C972" s="97"/>
      <c r="D972" s="144"/>
      <c r="E972" s="98"/>
      <c r="G972" s="9"/>
    </row>
    <row r="973">
      <c r="A973" s="97"/>
      <c r="B973" s="97"/>
      <c r="C973" s="97"/>
      <c r="D973" s="144"/>
      <c r="E973" s="98"/>
      <c r="G973" s="9"/>
    </row>
    <row r="974">
      <c r="A974" s="97"/>
      <c r="B974" s="97"/>
      <c r="C974" s="97"/>
      <c r="D974" s="144"/>
      <c r="E974" s="98"/>
      <c r="G974" s="9"/>
    </row>
    <row r="975">
      <c r="A975" s="97"/>
      <c r="B975" s="97"/>
      <c r="C975" s="97"/>
      <c r="D975" s="144"/>
      <c r="E975" s="98"/>
      <c r="G975" s="9"/>
    </row>
    <row r="976">
      <c r="A976" s="97"/>
      <c r="B976" s="97"/>
      <c r="C976" s="97"/>
      <c r="D976" s="144"/>
      <c r="E976" s="98"/>
      <c r="G976" s="9"/>
    </row>
    <row r="977">
      <c r="A977" s="97"/>
      <c r="B977" s="97"/>
      <c r="C977" s="97"/>
      <c r="D977" s="144"/>
      <c r="E977" s="98"/>
      <c r="G977" s="9"/>
    </row>
    <row r="978">
      <c r="A978" s="97"/>
      <c r="B978" s="97"/>
      <c r="C978" s="97"/>
      <c r="D978" s="144"/>
      <c r="E978" s="98"/>
      <c r="G978" s="9"/>
    </row>
    <row r="979">
      <c r="A979" s="97"/>
      <c r="B979" s="97"/>
      <c r="C979" s="97"/>
      <c r="D979" s="144"/>
      <c r="E979" s="98"/>
      <c r="G979" s="9"/>
    </row>
    <row r="980">
      <c r="A980" s="97"/>
      <c r="B980" s="97"/>
      <c r="C980" s="97"/>
      <c r="D980" s="144"/>
      <c r="E980" s="98"/>
      <c r="G980" s="9"/>
    </row>
    <row r="981">
      <c r="A981" s="97"/>
      <c r="B981" s="97"/>
      <c r="C981" s="97"/>
      <c r="D981" s="144"/>
      <c r="E981" s="98"/>
      <c r="G981" s="9"/>
    </row>
    <row r="982">
      <c r="A982" s="97"/>
      <c r="B982" s="97"/>
      <c r="C982" s="97"/>
      <c r="D982" s="144"/>
      <c r="E982" s="98"/>
      <c r="G982" s="9"/>
    </row>
    <row r="983">
      <c r="A983" s="97"/>
      <c r="B983" s="97"/>
      <c r="C983" s="97"/>
      <c r="D983" s="144"/>
      <c r="E983" s="98"/>
      <c r="G983" s="9"/>
    </row>
    <row r="984">
      <c r="A984" s="97"/>
      <c r="B984" s="97"/>
      <c r="C984" s="97"/>
      <c r="D984" s="144"/>
      <c r="E984" s="98"/>
      <c r="G984" s="9"/>
    </row>
    <row r="985">
      <c r="A985" s="97"/>
      <c r="B985" s="97"/>
      <c r="C985" s="97"/>
      <c r="D985" s="144"/>
      <c r="E985" s="98"/>
      <c r="G985" s="9"/>
    </row>
    <row r="986">
      <c r="A986" s="97"/>
      <c r="B986" s="97"/>
      <c r="C986" s="97"/>
      <c r="D986" s="144"/>
      <c r="E986" s="98"/>
      <c r="G986" s="9"/>
    </row>
    <row r="987">
      <c r="A987" s="97"/>
      <c r="B987" s="97"/>
      <c r="C987" s="97"/>
      <c r="D987" s="144"/>
      <c r="E987" s="98"/>
      <c r="G987" s="9"/>
    </row>
    <row r="988">
      <c r="A988" s="97"/>
      <c r="B988" s="97"/>
      <c r="C988" s="97"/>
      <c r="D988" s="144"/>
      <c r="E988" s="98"/>
      <c r="G988" s="9"/>
    </row>
    <row r="989">
      <c r="A989" s="97"/>
      <c r="B989" s="97"/>
      <c r="C989" s="97"/>
      <c r="D989" s="144"/>
      <c r="E989" s="98"/>
      <c r="G989" s="9"/>
    </row>
    <row r="990">
      <c r="A990" s="97"/>
      <c r="B990" s="97"/>
      <c r="C990" s="97"/>
      <c r="D990" s="144"/>
      <c r="E990" s="98"/>
      <c r="G990" s="9"/>
    </row>
    <row r="991">
      <c r="A991" s="97"/>
      <c r="B991" s="97"/>
      <c r="C991" s="97"/>
      <c r="D991" s="144"/>
      <c r="E991" s="98"/>
      <c r="G991" s="9"/>
    </row>
    <row r="992">
      <c r="A992" s="97"/>
      <c r="B992" s="97"/>
      <c r="C992" s="97"/>
      <c r="D992" s="144"/>
      <c r="E992" s="98"/>
      <c r="G992" s="9"/>
    </row>
    <row r="993">
      <c r="A993" s="97"/>
      <c r="B993" s="97"/>
      <c r="C993" s="97"/>
      <c r="D993" s="144"/>
      <c r="E993" s="98"/>
      <c r="G993" s="9"/>
    </row>
    <row r="994">
      <c r="A994" s="97"/>
      <c r="B994" s="97"/>
      <c r="C994" s="97"/>
      <c r="D994" s="144"/>
      <c r="E994" s="98"/>
      <c r="G994" s="9"/>
    </row>
    <row r="995">
      <c r="A995" s="97"/>
      <c r="B995" s="97"/>
      <c r="C995" s="97"/>
      <c r="D995" s="144"/>
      <c r="E995" s="98"/>
      <c r="G995" s="9"/>
    </row>
    <row r="996">
      <c r="A996" s="97"/>
      <c r="B996" s="97"/>
      <c r="C996" s="97"/>
      <c r="D996" s="144"/>
      <c r="E996" s="98"/>
      <c r="G996" s="9"/>
    </row>
    <row r="997">
      <c r="A997" s="97"/>
      <c r="B997" s="97"/>
      <c r="C997" s="97"/>
      <c r="D997" s="144"/>
      <c r="E997" s="98"/>
      <c r="G997" s="9"/>
    </row>
    <row r="998">
      <c r="A998" s="97"/>
      <c r="B998" s="97"/>
      <c r="C998" s="97"/>
      <c r="D998" s="144"/>
      <c r="E998" s="98"/>
      <c r="G998" s="9"/>
    </row>
    <row r="999">
      <c r="A999" s="97"/>
      <c r="B999" s="97"/>
      <c r="C999" s="97"/>
      <c r="D999" s="144"/>
      <c r="E999" s="98"/>
      <c r="G999" s="9"/>
    </row>
    <row r="1000">
      <c r="A1000" s="97"/>
      <c r="B1000" s="97"/>
      <c r="C1000" s="97"/>
      <c r="D1000" s="144"/>
      <c r="E1000" s="98"/>
      <c r="G1000" s="9"/>
    </row>
  </sheetData>
  <conditionalFormatting sqref="A1:C1 E1:Z1">
    <cfRule type="notContainsBlanks" dxfId="1" priority="1">
      <formula>LEN(TRIM(A1))&gt;0</formula>
    </cfRule>
  </conditionalFormatting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3" max="3" width="25.29"/>
    <col customWidth="1" min="4" max="4" width="16.86"/>
    <col customWidth="1" min="5" max="5" width="29.0"/>
    <col customWidth="1" min="7" max="7" width="31.43"/>
    <col customWidth="1" min="8" max="8" width="10.57"/>
    <col customWidth="1" min="9" max="9" width="21.57"/>
    <col customWidth="1" min="11" max="11" width="24.57"/>
  </cols>
  <sheetData>
    <row r="1">
      <c r="A1" s="37" t="s">
        <v>126</v>
      </c>
      <c r="B1" s="38" t="s">
        <v>103</v>
      </c>
      <c r="C1" s="4"/>
      <c r="D1" s="10"/>
      <c r="E1" s="39" t="s">
        <v>127</v>
      </c>
      <c r="F1" s="10"/>
      <c r="G1" s="40" t="s">
        <v>128</v>
      </c>
      <c r="H1" s="4"/>
    </row>
    <row r="2">
      <c r="A2" s="4" t="s">
        <v>129</v>
      </c>
      <c r="B2" s="41">
        <v>43558.0</v>
      </c>
      <c r="C2" s="36" t="s">
        <v>130</v>
      </c>
      <c r="D2" s="42">
        <f>sum(H11,J13,H32,J35,B7,B11)</f>
        <v>8814.37</v>
      </c>
      <c r="E2" s="43"/>
      <c r="F2" s="10"/>
      <c r="G2" s="44"/>
      <c r="H2" s="4"/>
    </row>
    <row r="3">
      <c r="A3" s="45" t="s">
        <v>131</v>
      </c>
      <c r="B3" s="41">
        <v>43581.0</v>
      </c>
      <c r="C3" s="36" t="s">
        <v>132</v>
      </c>
      <c r="D3" s="46">
        <f>sum(J6,J9,J27,J44,J38,H45,H43,H37,H30,H19,F51,B9)</f>
        <v>19186.72</v>
      </c>
      <c r="E3" s="47" t="s">
        <v>133</v>
      </c>
      <c r="F3" s="48">
        <v>80.99</v>
      </c>
      <c r="G3" s="49" t="s">
        <v>134</v>
      </c>
      <c r="H3" s="50">
        <v>10.62</v>
      </c>
      <c r="I3" s="51"/>
      <c r="J3" s="51"/>
    </row>
    <row r="4">
      <c r="A4" s="4" t="s">
        <v>135</v>
      </c>
      <c r="B4" s="26" t="s">
        <v>136</v>
      </c>
      <c r="C4" s="36" t="s">
        <v>137</v>
      </c>
      <c r="D4" s="46">
        <f>sum(J46,J42,J40,J23,B8,D17,D18,B12,B10)</f>
        <v>9282.34</v>
      </c>
      <c r="E4" s="47" t="s">
        <v>133</v>
      </c>
      <c r="F4" s="48">
        <v>25.39</v>
      </c>
      <c r="G4" s="49" t="s">
        <v>134</v>
      </c>
      <c r="H4" s="52">
        <v>11.6</v>
      </c>
      <c r="I4" s="49" t="s">
        <v>138</v>
      </c>
      <c r="J4" s="50">
        <v>944.0</v>
      </c>
    </row>
    <row r="5">
      <c r="A5" s="4"/>
      <c r="B5" s="4"/>
      <c r="C5" s="36" t="s">
        <v>139</v>
      </c>
      <c r="D5" s="46">
        <v>0.0</v>
      </c>
      <c r="E5" s="47" t="s">
        <v>133</v>
      </c>
      <c r="F5" s="48">
        <v>262.63</v>
      </c>
      <c r="G5" s="49" t="s">
        <v>134</v>
      </c>
      <c r="H5" s="50">
        <v>7.5</v>
      </c>
      <c r="I5" s="51"/>
      <c r="J5" s="53"/>
    </row>
    <row r="6">
      <c r="A6" s="4" t="s">
        <v>140</v>
      </c>
      <c r="B6" s="4"/>
      <c r="C6" s="4"/>
      <c r="D6" s="10"/>
      <c r="E6" s="47" t="s">
        <v>133</v>
      </c>
      <c r="F6" s="48">
        <v>42.38</v>
      </c>
      <c r="G6" s="49" t="s">
        <v>134</v>
      </c>
      <c r="H6" s="50">
        <v>17.66</v>
      </c>
      <c r="I6" s="54" t="s">
        <v>141</v>
      </c>
      <c r="J6" s="55">
        <f>SUM(J4:J5)</f>
        <v>944</v>
      </c>
    </row>
    <row r="7">
      <c r="A7" s="56" t="s">
        <v>2</v>
      </c>
      <c r="B7" s="57">
        <f>SUM(1628+1228)</f>
        <v>2856</v>
      </c>
      <c r="C7" s="36" t="s">
        <v>142</v>
      </c>
      <c r="D7" s="42">
        <v>10625.0</v>
      </c>
      <c r="E7" s="47" t="s">
        <v>133</v>
      </c>
      <c r="F7" s="48">
        <v>108.36</v>
      </c>
      <c r="G7" s="49" t="s">
        <v>134</v>
      </c>
      <c r="H7" s="50">
        <v>8.48</v>
      </c>
      <c r="I7" s="51"/>
      <c r="J7" s="53"/>
    </row>
    <row r="8">
      <c r="A8" s="56" t="s">
        <v>143</v>
      </c>
      <c r="B8" s="57">
        <v>4250.0</v>
      </c>
      <c r="C8" s="36" t="s">
        <v>144</v>
      </c>
      <c r="D8" s="42">
        <v>10625.0</v>
      </c>
      <c r="E8" s="47" t="s">
        <v>133</v>
      </c>
      <c r="F8" s="48">
        <v>86.89</v>
      </c>
      <c r="G8" s="49" t="s">
        <v>134</v>
      </c>
      <c r="H8" s="52">
        <v>9.54</v>
      </c>
      <c r="I8" s="49" t="s">
        <v>145</v>
      </c>
      <c r="J8" s="50">
        <v>1500.0</v>
      </c>
    </row>
    <row r="9">
      <c r="A9" s="51" t="s">
        <v>146</v>
      </c>
      <c r="B9" s="58">
        <v>7000.0</v>
      </c>
      <c r="C9" s="36" t="s">
        <v>147</v>
      </c>
      <c r="D9" s="42">
        <v>10625.0</v>
      </c>
      <c r="E9" s="47" t="s">
        <v>133</v>
      </c>
      <c r="F9" s="59">
        <v>-61.91</v>
      </c>
      <c r="G9" s="49" t="s">
        <v>134</v>
      </c>
      <c r="H9" s="50">
        <v>8.48</v>
      </c>
      <c r="I9" s="54" t="s">
        <v>148</v>
      </c>
      <c r="J9" s="55">
        <f>SUM(J8)</f>
        <v>1500</v>
      </c>
    </row>
    <row r="10">
      <c r="A10" s="51" t="s">
        <v>149</v>
      </c>
      <c r="B10" s="58">
        <v>1000.0</v>
      </c>
      <c r="C10" s="36" t="s">
        <v>150</v>
      </c>
      <c r="D10" s="42">
        <v>10625.0</v>
      </c>
      <c r="E10" s="47" t="s">
        <v>133</v>
      </c>
      <c r="F10" s="48">
        <v>62.41</v>
      </c>
      <c r="G10" s="49" t="s">
        <v>134</v>
      </c>
      <c r="H10" s="50">
        <v>12.72</v>
      </c>
      <c r="I10" s="51"/>
      <c r="J10" s="53"/>
    </row>
    <row r="11">
      <c r="A11" s="51" t="s">
        <v>19</v>
      </c>
      <c r="B11" s="58">
        <v>1700.0</v>
      </c>
      <c r="C11" s="4"/>
      <c r="D11" s="10"/>
      <c r="E11" s="47" t="s">
        <v>133</v>
      </c>
      <c r="F11" s="48">
        <v>133.28</v>
      </c>
      <c r="G11" s="54" t="s">
        <v>151</v>
      </c>
      <c r="H11" s="60">
        <f>SUM(H3:H10)</f>
        <v>86.6</v>
      </c>
      <c r="I11" s="49" t="s">
        <v>152</v>
      </c>
      <c r="J11" s="50">
        <v>823.98</v>
      </c>
    </row>
    <row r="12">
      <c r="A12" s="51" t="s">
        <v>20</v>
      </c>
      <c r="B12" s="58">
        <v>575.0</v>
      </c>
      <c r="C12" s="36" t="s">
        <v>153</v>
      </c>
      <c r="D12" s="46">
        <f>sum((D7-D2)-D19)</f>
        <v>1810.63</v>
      </c>
      <c r="E12" s="47" t="s">
        <v>133</v>
      </c>
      <c r="F12" s="48">
        <v>111.28</v>
      </c>
      <c r="G12" s="49" t="s">
        <v>154</v>
      </c>
      <c r="H12" s="52">
        <v>42.16</v>
      </c>
      <c r="I12" s="49" t="s">
        <v>155</v>
      </c>
      <c r="J12" s="50">
        <v>1300.0</v>
      </c>
      <c r="M12" s="61"/>
    </row>
    <row r="13">
      <c r="A13" s="4" t="s">
        <v>156</v>
      </c>
      <c r="B13" s="62">
        <f>sum(B7:B12,D17:D18)</f>
        <v>19081</v>
      </c>
      <c r="C13" s="36" t="s">
        <v>157</v>
      </c>
      <c r="D13" s="46">
        <f t="shared" ref="D13:D15" si="1">sum(D8-D3)</f>
        <v>-8561.72</v>
      </c>
      <c r="E13" s="47" t="s">
        <v>133</v>
      </c>
      <c r="F13" s="48">
        <v>157.37</v>
      </c>
      <c r="G13" s="49" t="s">
        <v>154</v>
      </c>
      <c r="H13" s="50">
        <v>76.39</v>
      </c>
      <c r="I13" s="54" t="s">
        <v>158</v>
      </c>
      <c r="J13" s="55">
        <f>SUM(J11:J12)</f>
        <v>2123.98</v>
      </c>
      <c r="M13" s="61"/>
    </row>
    <row r="14">
      <c r="A14" s="4" t="s">
        <v>159</v>
      </c>
      <c r="B14" s="63">
        <f>sum(F51,H45,H43,H37,H32,H30,H19,H11,J6,J9,J13,J23,J27,J35,J38,J40,J42,J44,J46)</f>
        <v>18202.43</v>
      </c>
      <c r="C14" s="36" t="s">
        <v>160</v>
      </c>
      <c r="D14" s="46">
        <f t="shared" si="1"/>
        <v>1342.66</v>
      </c>
      <c r="E14" s="47" t="s">
        <v>133</v>
      </c>
      <c r="F14" s="48">
        <v>69.79</v>
      </c>
      <c r="G14" s="49" t="s">
        <v>154</v>
      </c>
      <c r="H14" s="50">
        <v>193.61</v>
      </c>
      <c r="I14" s="51"/>
      <c r="J14" s="53"/>
      <c r="M14" s="61"/>
    </row>
    <row r="15">
      <c r="A15" s="36" t="s">
        <v>161</v>
      </c>
      <c r="B15" s="46">
        <f>sum(B13:B14)</f>
        <v>37283.43</v>
      </c>
      <c r="C15" s="36" t="s">
        <v>162</v>
      </c>
      <c r="D15" s="46">
        <f t="shared" si="1"/>
        <v>10625</v>
      </c>
      <c r="E15" s="47" t="s">
        <v>133</v>
      </c>
      <c r="F15" s="48">
        <v>101.01</v>
      </c>
      <c r="G15" s="49" t="s">
        <v>154</v>
      </c>
      <c r="H15" s="52">
        <v>3.05</v>
      </c>
      <c r="I15" s="49" t="s">
        <v>163</v>
      </c>
      <c r="J15" s="50">
        <v>30.49</v>
      </c>
      <c r="M15" s="64"/>
    </row>
    <row r="16">
      <c r="A16" s="4" t="s">
        <v>164</v>
      </c>
      <c r="B16" s="65">
        <v>42500.0</v>
      </c>
      <c r="C16" s="66" t="s">
        <v>165</v>
      </c>
      <c r="D16" s="10"/>
      <c r="E16" s="47" t="s">
        <v>133</v>
      </c>
      <c r="F16" s="48">
        <v>165.32</v>
      </c>
      <c r="G16" s="49" t="s">
        <v>154</v>
      </c>
      <c r="H16" s="52">
        <v>62.89</v>
      </c>
      <c r="I16" s="49" t="s">
        <v>163</v>
      </c>
      <c r="J16" s="50">
        <v>52.0</v>
      </c>
      <c r="M16" s="61"/>
    </row>
    <row r="17">
      <c r="A17" s="4" t="s">
        <v>166</v>
      </c>
      <c r="B17" s="65">
        <v>0.0</v>
      </c>
      <c r="C17" s="67" t="s">
        <v>167</v>
      </c>
      <c r="D17" s="68">
        <v>200.0</v>
      </c>
      <c r="E17" s="47" t="s">
        <v>133</v>
      </c>
      <c r="F17" s="48">
        <v>8.43</v>
      </c>
      <c r="G17" s="49" t="s">
        <v>154</v>
      </c>
      <c r="H17" s="52">
        <v>122.38</v>
      </c>
      <c r="I17" s="49" t="s">
        <v>163</v>
      </c>
      <c r="J17" s="50">
        <v>35.35</v>
      </c>
      <c r="M17" s="61"/>
    </row>
    <row r="18">
      <c r="A18" s="4" t="s">
        <v>168</v>
      </c>
      <c r="B18" s="46">
        <f>sum(B16+B17)</f>
        <v>42500</v>
      </c>
      <c r="C18" s="67" t="s">
        <v>21</v>
      </c>
      <c r="D18" s="68">
        <v>1500.0</v>
      </c>
      <c r="E18" s="47" t="s">
        <v>133</v>
      </c>
      <c r="F18" s="48">
        <v>8.4</v>
      </c>
      <c r="G18" s="49" t="s">
        <v>154</v>
      </c>
      <c r="H18" s="52">
        <v>36.22</v>
      </c>
      <c r="I18" s="49" t="s">
        <v>163</v>
      </c>
      <c r="J18" s="50">
        <v>16.09</v>
      </c>
      <c r="M18" s="61"/>
    </row>
    <row r="19">
      <c r="A19" s="4" t="s">
        <v>169</v>
      </c>
      <c r="B19" s="46">
        <f>sum(B16-B15)</f>
        <v>5216.57</v>
      </c>
      <c r="C19" s="26"/>
      <c r="D19" s="10"/>
      <c r="E19" s="47" t="s">
        <v>133</v>
      </c>
      <c r="F19" s="48">
        <v>144.44</v>
      </c>
      <c r="G19" s="54" t="s">
        <v>170</v>
      </c>
      <c r="H19" s="60">
        <f>SUM(H12:H18)</f>
        <v>536.7</v>
      </c>
      <c r="I19" s="49" t="s">
        <v>163</v>
      </c>
      <c r="J19" s="50">
        <v>16.99</v>
      </c>
      <c r="M19" s="61"/>
    </row>
    <row r="20">
      <c r="A20" s="26" t="s">
        <v>171</v>
      </c>
      <c r="B20" s="63">
        <f>sum(B15*1.14)</f>
        <v>42503.1102</v>
      </c>
      <c r="C20" s="4"/>
      <c r="D20" s="4"/>
      <c r="E20" s="47" t="s">
        <v>133</v>
      </c>
      <c r="F20" s="48">
        <v>14.48</v>
      </c>
      <c r="G20" s="49" t="s">
        <v>172</v>
      </c>
      <c r="H20" s="52">
        <v>73.11</v>
      </c>
      <c r="I20" s="49" t="s">
        <v>163</v>
      </c>
      <c r="J20" s="50">
        <v>33.99</v>
      </c>
      <c r="M20" s="61"/>
    </row>
    <row r="21">
      <c r="A21" s="69" t="s">
        <v>173</v>
      </c>
      <c r="B21" s="70">
        <v>0.0</v>
      </c>
      <c r="C21" s="4"/>
      <c r="D21" s="4"/>
      <c r="E21" s="47" t="s">
        <v>133</v>
      </c>
      <c r="F21" s="48">
        <v>322.41</v>
      </c>
      <c r="G21" s="49" t="s">
        <v>172</v>
      </c>
      <c r="H21" s="52">
        <v>155.38</v>
      </c>
      <c r="I21" s="49" t="s">
        <v>163</v>
      </c>
      <c r="J21" s="50">
        <v>24.99</v>
      </c>
      <c r="M21" s="71"/>
    </row>
    <row r="22">
      <c r="A22" s="72"/>
      <c r="B22" s="44"/>
      <c r="C22" s="44"/>
      <c r="D22" s="4"/>
      <c r="E22" s="47" t="s">
        <v>133</v>
      </c>
      <c r="F22" s="48">
        <v>486.6</v>
      </c>
      <c r="G22" s="49" t="s">
        <v>172</v>
      </c>
      <c r="H22" s="52">
        <v>102.94</v>
      </c>
      <c r="I22" s="49" t="s">
        <v>163</v>
      </c>
      <c r="J22" s="50">
        <v>43.99</v>
      </c>
    </row>
    <row r="23">
      <c r="E23" s="47" t="s">
        <v>133</v>
      </c>
      <c r="F23" s="48">
        <v>285.65</v>
      </c>
      <c r="G23" s="49" t="s">
        <v>172</v>
      </c>
      <c r="H23" s="50">
        <v>149.16</v>
      </c>
      <c r="I23" s="54" t="s">
        <v>174</v>
      </c>
      <c r="J23" s="55">
        <f>SUM(J15:J22)</f>
        <v>253.89</v>
      </c>
    </row>
    <row r="24">
      <c r="A24" s="71"/>
      <c r="B24" s="71"/>
      <c r="C24" s="51"/>
      <c r="D24" s="51"/>
      <c r="E24" s="47" t="s">
        <v>133</v>
      </c>
      <c r="F24" s="48">
        <v>24.22</v>
      </c>
      <c r="G24" s="49" t="s">
        <v>172</v>
      </c>
      <c r="H24" s="50">
        <v>59.68</v>
      </c>
      <c r="I24" s="51"/>
      <c r="J24" s="53"/>
    </row>
    <row r="25">
      <c r="A25" s="71"/>
      <c r="B25" s="73"/>
      <c r="C25" s="71"/>
      <c r="D25" s="61"/>
      <c r="E25" s="47" t="s">
        <v>133</v>
      </c>
      <c r="F25" s="48">
        <v>58.1</v>
      </c>
      <c r="G25" s="49" t="s">
        <v>172</v>
      </c>
      <c r="H25" s="52">
        <v>515.77</v>
      </c>
      <c r="I25" s="49" t="s">
        <v>175</v>
      </c>
      <c r="J25" s="50">
        <v>41.99</v>
      </c>
    </row>
    <row r="26">
      <c r="A26" s="71"/>
      <c r="B26" s="73"/>
      <c r="C26" s="71"/>
      <c r="D26" s="61"/>
      <c r="E26" s="47" t="s">
        <v>133</v>
      </c>
      <c r="F26" s="48">
        <v>96.16</v>
      </c>
      <c r="G26" s="49" t="s">
        <v>172</v>
      </c>
      <c r="H26" s="52">
        <v>360.39</v>
      </c>
      <c r="I26" s="49" t="s">
        <v>175</v>
      </c>
      <c r="J26" s="50">
        <v>90.99</v>
      </c>
    </row>
    <row r="27">
      <c r="A27" s="71"/>
      <c r="B27" s="71"/>
      <c r="C27" s="71"/>
      <c r="D27" s="61"/>
      <c r="E27" s="47" t="s">
        <v>133</v>
      </c>
      <c r="F27" s="48">
        <v>177.41</v>
      </c>
      <c r="G27" s="49" t="s">
        <v>172</v>
      </c>
      <c r="H27" s="50">
        <v>487.6</v>
      </c>
      <c r="I27" s="54" t="s">
        <v>176</v>
      </c>
      <c r="J27" s="55">
        <f>SUM(J25:J26)</f>
        <v>132.98</v>
      </c>
    </row>
    <row r="28">
      <c r="A28" s="71"/>
      <c r="B28" s="71"/>
      <c r="C28" s="71"/>
      <c r="D28" s="61"/>
      <c r="E28" s="47" t="s">
        <v>133</v>
      </c>
      <c r="F28" s="48">
        <v>59.01</v>
      </c>
      <c r="G28" s="49" t="s">
        <v>172</v>
      </c>
      <c r="H28" s="50">
        <v>132.75</v>
      </c>
      <c r="I28" s="51"/>
      <c r="J28" s="53"/>
    </row>
    <row r="29">
      <c r="A29" s="74"/>
      <c r="B29" s="75"/>
      <c r="C29" s="71"/>
      <c r="D29" s="61"/>
      <c r="E29" s="47" t="s">
        <v>133</v>
      </c>
      <c r="F29" s="48">
        <v>22.04</v>
      </c>
      <c r="G29" s="49" t="s">
        <v>172</v>
      </c>
      <c r="H29" s="52">
        <v>20.32</v>
      </c>
      <c r="I29" s="49" t="s">
        <v>177</v>
      </c>
      <c r="J29" s="50">
        <v>583.05</v>
      </c>
    </row>
    <row r="30">
      <c r="C30" s="71"/>
      <c r="D30" s="61"/>
      <c r="E30" s="47" t="s">
        <v>133</v>
      </c>
      <c r="F30" s="48">
        <v>61.45</v>
      </c>
      <c r="G30" s="54" t="s">
        <v>178</v>
      </c>
      <c r="H30" s="60">
        <f>SUM(H20:H29)</f>
        <v>2057.1</v>
      </c>
      <c r="I30" s="49" t="s">
        <v>177</v>
      </c>
      <c r="J30" s="50">
        <v>583.05</v>
      </c>
    </row>
    <row r="31">
      <c r="C31" s="71"/>
      <c r="D31" s="76"/>
      <c r="E31" s="47" t="s">
        <v>133</v>
      </c>
      <c r="F31" s="48">
        <v>17.85</v>
      </c>
      <c r="G31" s="49" t="s">
        <v>179</v>
      </c>
      <c r="H31" s="52">
        <v>13.77</v>
      </c>
      <c r="I31" s="49" t="s">
        <v>177</v>
      </c>
      <c r="J31" s="50">
        <v>583.05</v>
      </c>
    </row>
    <row r="32">
      <c r="C32" s="71"/>
      <c r="D32" s="61"/>
      <c r="E32" s="47" t="s">
        <v>133</v>
      </c>
      <c r="F32" s="48">
        <v>23.57</v>
      </c>
      <c r="G32" s="54" t="s">
        <v>180</v>
      </c>
      <c r="H32" s="60">
        <f>SUM(H31)</f>
        <v>13.77</v>
      </c>
      <c r="I32" s="49" t="s">
        <v>177</v>
      </c>
      <c r="J32" s="50">
        <v>633.05</v>
      </c>
    </row>
    <row r="33">
      <c r="C33" s="71"/>
      <c r="D33" s="61"/>
      <c r="E33" s="47" t="s">
        <v>133</v>
      </c>
      <c r="F33" s="48">
        <v>10.05</v>
      </c>
      <c r="G33" s="51"/>
      <c r="H33" s="77"/>
      <c r="I33" s="49" t="s">
        <v>177</v>
      </c>
      <c r="J33" s="50">
        <v>651.82</v>
      </c>
    </row>
    <row r="34">
      <c r="C34" s="71"/>
      <c r="D34" s="61"/>
      <c r="E34" s="47" t="s">
        <v>133</v>
      </c>
      <c r="F34" s="48">
        <v>112.68</v>
      </c>
      <c r="G34" s="51"/>
      <c r="H34" s="77"/>
      <c r="I34" s="49" t="s">
        <v>177</v>
      </c>
      <c r="J34" s="50">
        <v>-1000.0</v>
      </c>
    </row>
    <row r="35">
      <c r="C35" s="71"/>
      <c r="D35" s="61"/>
      <c r="E35" s="47" t="s">
        <v>133</v>
      </c>
      <c r="F35" s="48">
        <v>94.71</v>
      </c>
      <c r="G35" s="51"/>
      <c r="H35" s="77"/>
      <c r="I35" s="78" t="s">
        <v>181</v>
      </c>
      <c r="J35" s="55">
        <f>SUM(J29:J34)</f>
        <v>2034.02</v>
      </c>
    </row>
    <row r="36">
      <c r="C36" s="71"/>
      <c r="D36" s="61"/>
      <c r="E36" s="47" t="s">
        <v>133</v>
      </c>
      <c r="F36" s="48">
        <v>177.94</v>
      </c>
      <c r="G36" s="49" t="s">
        <v>182</v>
      </c>
      <c r="H36" s="50">
        <v>31.48</v>
      </c>
      <c r="I36" s="51"/>
      <c r="J36" s="53"/>
    </row>
    <row r="37">
      <c r="C37" s="71"/>
      <c r="D37" s="61"/>
      <c r="E37" s="47" t="s">
        <v>133</v>
      </c>
      <c r="F37" s="48">
        <v>165.32</v>
      </c>
      <c r="G37" s="54" t="s">
        <v>183</v>
      </c>
      <c r="H37" s="55">
        <f>SUM(H36)</f>
        <v>31.48</v>
      </c>
      <c r="I37" s="51"/>
      <c r="J37" s="53"/>
    </row>
    <row r="38">
      <c r="A38" s="51"/>
      <c r="B38" s="51"/>
      <c r="C38" s="71"/>
      <c r="D38" s="61"/>
      <c r="E38" s="47" t="s">
        <v>133</v>
      </c>
      <c r="F38" s="48">
        <v>16.23</v>
      </c>
      <c r="G38" s="49" t="s">
        <v>184</v>
      </c>
      <c r="H38" s="50">
        <v>9.2</v>
      </c>
      <c r="I38" s="51" t="s">
        <v>185</v>
      </c>
      <c r="J38" s="55">
        <v>300.0</v>
      </c>
    </row>
    <row r="39">
      <c r="A39" s="79"/>
      <c r="B39" s="80"/>
      <c r="C39" s="71"/>
      <c r="D39" s="61"/>
      <c r="E39" s="47" t="s">
        <v>133</v>
      </c>
      <c r="F39" s="59">
        <v>-54.92</v>
      </c>
      <c r="G39" s="49" t="s">
        <v>184</v>
      </c>
      <c r="H39" s="50">
        <v>512.38</v>
      </c>
      <c r="I39" s="51"/>
      <c r="J39" s="53"/>
    </row>
    <row r="40">
      <c r="A40" s="51"/>
      <c r="B40" s="51"/>
      <c r="C40" s="71"/>
      <c r="D40" s="61"/>
      <c r="E40" s="47" t="s">
        <v>133</v>
      </c>
      <c r="F40" s="48">
        <v>52.32</v>
      </c>
      <c r="G40" s="49" t="s">
        <v>184</v>
      </c>
      <c r="H40" s="50">
        <v>19.85</v>
      </c>
      <c r="I40" s="51" t="s">
        <v>186</v>
      </c>
      <c r="J40" s="55">
        <v>769.0</v>
      </c>
    </row>
    <row r="41">
      <c r="A41" s="51"/>
      <c r="B41" s="51"/>
      <c r="C41" s="71"/>
      <c r="D41" s="61"/>
      <c r="E41" s="47" t="s">
        <v>133</v>
      </c>
      <c r="F41" s="48">
        <v>12.17</v>
      </c>
      <c r="G41" s="49" t="s">
        <v>184</v>
      </c>
      <c r="H41" s="50">
        <v>409.54</v>
      </c>
      <c r="I41" s="51"/>
      <c r="J41" s="53"/>
    </row>
    <row r="42">
      <c r="A42" s="79"/>
      <c r="B42" s="80"/>
      <c r="C42" s="71"/>
      <c r="D42" s="61"/>
      <c r="E42" s="47" t="s">
        <v>133</v>
      </c>
      <c r="F42" s="48">
        <v>34.75</v>
      </c>
      <c r="G42" s="49" t="s">
        <v>184</v>
      </c>
      <c r="H42" s="50">
        <v>482.0</v>
      </c>
      <c r="I42" s="51" t="s">
        <v>187</v>
      </c>
      <c r="J42" s="55">
        <v>34.45</v>
      </c>
    </row>
    <row r="43">
      <c r="A43" s="71"/>
      <c r="B43" s="61"/>
      <c r="C43" s="71"/>
      <c r="D43" s="61"/>
      <c r="E43" s="47" t="s">
        <v>133</v>
      </c>
      <c r="F43" s="81">
        <v>145.01</v>
      </c>
      <c r="G43" s="54" t="s">
        <v>188</v>
      </c>
      <c r="H43" s="55">
        <f>SUM(H38:H42)</f>
        <v>1432.97</v>
      </c>
      <c r="I43" s="51"/>
      <c r="J43" s="53"/>
    </row>
    <row r="44">
      <c r="A44" s="71"/>
      <c r="B44" s="61"/>
      <c r="C44" s="71"/>
      <c r="D44" s="61"/>
      <c r="E44" s="47" t="s">
        <v>133</v>
      </c>
      <c r="F44" s="81">
        <v>111.26</v>
      </c>
      <c r="G44" s="49" t="s">
        <v>189</v>
      </c>
      <c r="H44" s="50">
        <v>66.25</v>
      </c>
      <c r="I44" s="51" t="s">
        <v>190</v>
      </c>
      <c r="J44" s="55">
        <v>770.0</v>
      </c>
    </row>
    <row r="45">
      <c r="A45" s="82"/>
      <c r="B45" s="83"/>
      <c r="C45" s="71"/>
      <c r="D45" s="61"/>
      <c r="E45" s="47" t="s">
        <v>133</v>
      </c>
      <c r="F45" s="81">
        <v>12.17</v>
      </c>
      <c r="G45" s="54" t="s">
        <v>191</v>
      </c>
      <c r="H45" s="55">
        <f>SUM(H44)</f>
        <v>66.25</v>
      </c>
      <c r="I45" s="51"/>
      <c r="J45" s="53"/>
    </row>
    <row r="46">
      <c r="A46" s="51"/>
      <c r="B46" s="51"/>
      <c r="C46" s="71"/>
      <c r="D46" s="61"/>
      <c r="E46" s="47" t="s">
        <v>133</v>
      </c>
      <c r="F46" s="81">
        <v>94.34</v>
      </c>
      <c r="G46" s="51"/>
      <c r="H46" s="51"/>
      <c r="I46" s="51" t="s">
        <v>192</v>
      </c>
      <c r="J46" s="55">
        <v>700.0</v>
      </c>
    </row>
    <row r="47">
      <c r="A47" s="51"/>
      <c r="B47" s="51"/>
      <c r="C47" s="71"/>
      <c r="D47" s="61"/>
      <c r="E47" s="47" t="s">
        <v>133</v>
      </c>
      <c r="F47" s="81">
        <v>97.89</v>
      </c>
    </row>
    <row r="48">
      <c r="A48" s="51"/>
      <c r="B48" s="51"/>
      <c r="C48" s="71"/>
      <c r="D48" s="61"/>
      <c r="E48" s="47" t="s">
        <v>133</v>
      </c>
      <c r="F48" s="81">
        <v>31.8</v>
      </c>
    </row>
    <row r="49">
      <c r="A49" s="51"/>
      <c r="B49" s="51"/>
      <c r="C49" s="71"/>
      <c r="D49" s="61"/>
      <c r="E49" s="47" t="s">
        <v>133</v>
      </c>
      <c r="F49" s="81">
        <v>105.86</v>
      </c>
    </row>
    <row r="50">
      <c r="A50" s="51"/>
      <c r="B50" s="51"/>
      <c r="C50" s="71"/>
      <c r="D50" s="61"/>
      <c r="E50" s="47" t="s">
        <v>133</v>
      </c>
      <c r="F50" s="81">
        <v>40.25</v>
      </c>
    </row>
    <row r="51">
      <c r="A51" s="51"/>
      <c r="B51" s="51"/>
      <c r="C51" s="71"/>
      <c r="D51" s="61"/>
      <c r="E51" s="54" t="s">
        <v>193</v>
      </c>
      <c r="F51" s="84">
        <f>SUM(F3:F50)</f>
        <v>4415.24</v>
      </c>
    </row>
    <row r="52">
      <c r="C52" s="51"/>
      <c r="D52" s="51"/>
      <c r="E52" s="71"/>
      <c r="F52" s="61"/>
      <c r="G52" s="51"/>
    </row>
    <row r="53">
      <c r="C53" s="51"/>
      <c r="D53" s="51"/>
      <c r="E53" s="71"/>
      <c r="F53" s="61"/>
      <c r="G53" s="51"/>
    </row>
    <row r="54">
      <c r="C54" s="51"/>
      <c r="D54" s="51"/>
      <c r="E54" s="71"/>
      <c r="F54" s="61"/>
      <c r="G54" s="51"/>
    </row>
    <row r="55">
      <c r="C55" s="51"/>
      <c r="D55" s="51"/>
      <c r="E55" s="71"/>
      <c r="F55" s="61"/>
      <c r="G55" s="51"/>
    </row>
    <row r="56">
      <c r="C56" s="51"/>
      <c r="D56" s="51"/>
      <c r="E56" s="71"/>
      <c r="F56" s="61"/>
      <c r="G56" s="51"/>
    </row>
    <row r="57">
      <c r="C57" s="51"/>
      <c r="D57" s="51"/>
      <c r="E57" s="71"/>
      <c r="F57" s="61"/>
      <c r="G57" s="51"/>
    </row>
    <row r="58">
      <c r="C58" s="51"/>
      <c r="D58" s="51"/>
      <c r="E58" s="71"/>
      <c r="F58" s="61"/>
      <c r="G58" s="51"/>
    </row>
    <row r="59">
      <c r="C59" s="51"/>
      <c r="D59" s="51"/>
      <c r="E59" s="71"/>
      <c r="F59" s="61"/>
      <c r="G59" s="51"/>
    </row>
    <row r="60">
      <c r="C60" s="51"/>
      <c r="D60" s="51"/>
      <c r="E60" s="71"/>
      <c r="F60" s="61"/>
      <c r="G60" s="51"/>
    </row>
    <row r="61">
      <c r="C61" s="51"/>
      <c r="D61" s="51"/>
      <c r="E61" s="71"/>
      <c r="F61" s="76"/>
      <c r="G61" s="51"/>
    </row>
    <row r="62">
      <c r="C62" s="51"/>
      <c r="D62" s="51"/>
      <c r="E62" s="71"/>
      <c r="F62" s="61"/>
      <c r="G62" s="51"/>
    </row>
    <row r="63">
      <c r="C63" s="51"/>
      <c r="D63" s="51"/>
      <c r="E63" s="71"/>
      <c r="F63" s="61"/>
      <c r="G63" s="51"/>
    </row>
    <row r="64">
      <c r="C64" s="51"/>
      <c r="D64" s="51"/>
      <c r="E64" s="71"/>
      <c r="F64" s="61"/>
      <c r="G64" s="51"/>
    </row>
    <row r="65">
      <c r="C65" s="51"/>
      <c r="D65" s="51"/>
      <c r="E65" s="71"/>
      <c r="F65" s="50"/>
      <c r="G65" s="51"/>
    </row>
    <row r="66">
      <c r="C66" s="51"/>
      <c r="D66" s="51"/>
      <c r="E66" s="71"/>
      <c r="F66" s="50"/>
      <c r="G66" s="51"/>
    </row>
    <row r="67">
      <c r="C67" s="51"/>
      <c r="D67" s="51"/>
      <c r="E67" s="71"/>
      <c r="F67" s="50"/>
      <c r="G67" s="51"/>
    </row>
    <row r="68">
      <c r="C68" s="51"/>
      <c r="D68" s="51"/>
      <c r="E68" s="71"/>
      <c r="F68" s="50"/>
      <c r="G68" s="51"/>
      <c r="H68" s="51"/>
      <c r="I68" s="51"/>
      <c r="J68" s="51"/>
      <c r="K68" s="53"/>
    </row>
    <row r="69">
      <c r="C69" s="51"/>
      <c r="D69" s="51"/>
      <c r="E69" s="71"/>
      <c r="F69" s="50"/>
      <c r="G69" s="51"/>
      <c r="H69" s="51"/>
      <c r="I69" s="51"/>
      <c r="J69" s="51"/>
      <c r="K69" s="51"/>
    </row>
    <row r="70">
      <c r="C70" s="51"/>
      <c r="D70" s="51"/>
      <c r="E70" s="71"/>
      <c r="F70" s="50"/>
      <c r="G70" s="51"/>
      <c r="H70" s="51"/>
      <c r="I70" s="51"/>
      <c r="J70" s="51"/>
      <c r="K70" s="51"/>
    </row>
    <row r="71">
      <c r="C71" s="51"/>
      <c r="D71" s="51"/>
      <c r="E71" s="71"/>
      <c r="F71" s="50"/>
      <c r="G71" s="51"/>
      <c r="H71" s="51"/>
      <c r="I71" s="51"/>
      <c r="J71" s="51"/>
      <c r="K71" s="51"/>
    </row>
    <row r="72">
      <c r="C72" s="51"/>
      <c r="D72" s="51"/>
      <c r="E72" s="71"/>
      <c r="F72" s="50"/>
      <c r="G72" s="51"/>
      <c r="H72" s="51"/>
      <c r="I72" s="51"/>
      <c r="J72" s="51"/>
      <c r="K72" s="51"/>
    </row>
    <row r="73">
      <c r="C73" s="51"/>
      <c r="D73" s="51"/>
      <c r="E73" s="54"/>
      <c r="F73" s="55"/>
      <c r="G73" s="51"/>
      <c r="H73" s="51"/>
      <c r="I73" s="51"/>
      <c r="J73" s="51"/>
      <c r="K73" s="51"/>
    </row>
    <row r="74">
      <c r="C74" s="51"/>
      <c r="D74" s="51"/>
      <c r="E74" s="51"/>
      <c r="F74" s="51"/>
      <c r="G74" s="51"/>
      <c r="H74" s="51"/>
      <c r="I74" s="53"/>
      <c r="J74" s="51"/>
      <c r="K74" s="51"/>
    </row>
  </sheetData>
  <printOptions gridLines="1" horizontalCentered="1"/>
  <pageMargins bottom="0.75" footer="0.0" header="0.0" left="0.7" right="0.7" top="0.75"/>
  <pageSetup cellComments="atEnd" orientation="landscape" pageOrder="overThenDown"/>
  <rowBreaks count="2" manualBreakCount="2">
    <brk man="1"/>
    <brk id="51" man="1"/>
  </rowBreak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7.0"/>
    <col customWidth="1" min="2" max="2" width="19.57"/>
    <col customWidth="1" min="3" max="3" width="28.0"/>
    <col customWidth="1" min="5" max="5" width="26.57"/>
  </cols>
  <sheetData>
    <row r="1">
      <c r="A1" s="94" t="s">
        <v>126</v>
      </c>
      <c r="B1" s="96" t="s">
        <v>78</v>
      </c>
      <c r="C1" s="97"/>
      <c r="D1" s="144"/>
      <c r="E1" s="102" t="s">
        <v>127</v>
      </c>
      <c r="F1" s="98"/>
      <c r="G1" s="102" t="s">
        <v>128</v>
      </c>
    </row>
    <row r="2">
      <c r="A2" s="97" t="s">
        <v>129</v>
      </c>
      <c r="B2" s="145">
        <v>43487.0</v>
      </c>
      <c r="C2" s="105" t="s">
        <v>130</v>
      </c>
      <c r="D2" s="106">
        <v>2369.24</v>
      </c>
      <c r="E2" s="97"/>
      <c r="F2" s="98"/>
      <c r="G2" s="97"/>
    </row>
    <row r="3">
      <c r="A3" s="97" t="s">
        <v>131</v>
      </c>
      <c r="B3" s="145">
        <v>43564.0</v>
      </c>
      <c r="C3" s="105" t="s">
        <v>132</v>
      </c>
      <c r="D3" s="108">
        <v>0.0</v>
      </c>
      <c r="E3" s="109" t="s">
        <v>201</v>
      </c>
      <c r="F3" s="110">
        <v>1097.27</v>
      </c>
      <c r="G3" s="97" t="s">
        <v>216</v>
      </c>
    </row>
    <row r="4">
      <c r="A4" s="97" t="s">
        <v>135</v>
      </c>
      <c r="B4" s="109" t="s">
        <v>303</v>
      </c>
      <c r="C4" s="105" t="s">
        <v>137</v>
      </c>
      <c r="D4" s="108">
        <v>0.0</v>
      </c>
      <c r="E4" s="109" t="s">
        <v>231</v>
      </c>
      <c r="F4" s="111">
        <v>30.0</v>
      </c>
      <c r="G4" s="97"/>
    </row>
    <row r="5">
      <c r="A5" s="97"/>
      <c r="B5" s="97"/>
      <c r="C5" s="87" t="s">
        <v>139</v>
      </c>
      <c r="D5" s="146">
        <v>0.0</v>
      </c>
      <c r="E5" s="109" t="s">
        <v>231</v>
      </c>
      <c r="F5" s="111">
        <v>10.0</v>
      </c>
      <c r="G5" s="97"/>
    </row>
    <row r="6">
      <c r="A6" s="97" t="s">
        <v>140</v>
      </c>
      <c r="B6" s="97"/>
      <c r="D6" s="88"/>
      <c r="E6" s="109" t="s">
        <v>201</v>
      </c>
      <c r="F6" s="111">
        <v>250.55</v>
      </c>
      <c r="G6" s="97"/>
    </row>
    <row r="7">
      <c r="A7" s="109" t="s">
        <v>2</v>
      </c>
      <c r="B7" s="112">
        <v>791.0</v>
      </c>
      <c r="C7" s="105" t="s">
        <v>142</v>
      </c>
      <c r="D7" s="106">
        <v>3646.34</v>
      </c>
      <c r="E7" s="109" t="s">
        <v>201</v>
      </c>
      <c r="F7" s="111">
        <v>190.42</v>
      </c>
      <c r="G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1578.24</v>
      </c>
      <c r="G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</row>
    <row r="11">
      <c r="A11" s="97"/>
      <c r="B11" s="98"/>
      <c r="D11" s="88"/>
      <c r="E11" s="98"/>
      <c r="F11" s="98"/>
      <c r="G11" s="98"/>
    </row>
    <row r="12">
      <c r="C12" s="105" t="s">
        <v>153</v>
      </c>
      <c r="D12" s="108">
        <f t="shared" ref="D12:D15" si="1">sum(D7-D2)</f>
        <v>1277.1</v>
      </c>
      <c r="E12" s="98"/>
      <c r="F12" s="98"/>
      <c r="G12" s="98"/>
    </row>
    <row r="13">
      <c r="A13" s="97" t="s">
        <v>156</v>
      </c>
      <c r="B13" s="113">
        <f>sum(B7:B10)</f>
        <v>791</v>
      </c>
      <c r="C13" s="105" t="s">
        <v>157</v>
      </c>
      <c r="D13" s="108">
        <f t="shared" si="1"/>
        <v>0</v>
      </c>
      <c r="E13" s="98"/>
      <c r="F13" s="98"/>
      <c r="G13" s="98"/>
    </row>
    <row r="14">
      <c r="A14" s="97" t="s">
        <v>159</v>
      </c>
      <c r="B14" s="114">
        <f>sum(F8)</f>
        <v>1578.24</v>
      </c>
      <c r="C14" s="105" t="s">
        <v>160</v>
      </c>
      <c r="D14" s="108">
        <f t="shared" si="1"/>
        <v>0</v>
      </c>
      <c r="E14" s="98"/>
      <c r="F14" s="98"/>
      <c r="G14" s="98"/>
    </row>
    <row r="15">
      <c r="A15" s="105" t="s">
        <v>161</v>
      </c>
      <c r="B15" s="108">
        <f>sum(B13:B14)</f>
        <v>2369.24</v>
      </c>
      <c r="C15" s="87" t="s">
        <v>162</v>
      </c>
      <c r="D15" s="108">
        <f t="shared" si="1"/>
        <v>0</v>
      </c>
      <c r="E15" s="98"/>
      <c r="F15" s="98"/>
      <c r="G15" s="98"/>
    </row>
    <row r="16">
      <c r="A16" s="97" t="s">
        <v>164</v>
      </c>
      <c r="B16" s="110">
        <v>3646.34</v>
      </c>
      <c r="C16" s="97"/>
      <c r="D16" s="144"/>
      <c r="E16" s="98"/>
      <c r="F16" s="98"/>
      <c r="G16" s="98"/>
    </row>
    <row r="17">
      <c r="A17" s="97" t="s">
        <v>166</v>
      </c>
      <c r="B17" s="110">
        <v>106.08</v>
      </c>
      <c r="C17" s="97"/>
      <c r="D17" s="144"/>
      <c r="E17" s="98"/>
      <c r="F17" s="98"/>
      <c r="G17" s="98"/>
    </row>
    <row r="18">
      <c r="A18" s="97" t="s">
        <v>168</v>
      </c>
      <c r="B18" s="108">
        <f>sum(B16+B17)</f>
        <v>3752.42</v>
      </c>
      <c r="C18" s="97"/>
      <c r="D18" s="144"/>
      <c r="E18" s="98"/>
      <c r="F18" s="98"/>
      <c r="G18" s="98"/>
    </row>
    <row r="19">
      <c r="A19" s="97" t="s">
        <v>169</v>
      </c>
      <c r="B19" s="108">
        <f>sum(B16-B15)</f>
        <v>1277.1</v>
      </c>
      <c r="C19" s="97"/>
      <c r="D19" s="144"/>
      <c r="E19" s="98"/>
      <c r="F19" s="98"/>
      <c r="G19" s="98"/>
    </row>
    <row r="20">
      <c r="A20" s="109" t="s">
        <v>304</v>
      </c>
      <c r="B20" s="114">
        <f>sum(B15*1.54)</f>
        <v>3648.6296</v>
      </c>
    </row>
    <row r="21">
      <c r="A21" s="14" t="s">
        <v>173</v>
      </c>
      <c r="B21" s="30">
        <v>0.0</v>
      </c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0"/>
    <col customWidth="1" min="3" max="3" width="26.29"/>
    <col customWidth="1" min="5" max="5" width="24.14"/>
  </cols>
  <sheetData>
    <row r="1">
      <c r="A1" s="37" t="s">
        <v>126</v>
      </c>
      <c r="B1" s="38" t="s">
        <v>79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43488.0</v>
      </c>
      <c r="C2" s="36" t="s">
        <v>130</v>
      </c>
      <c r="D2" s="42">
        <v>1013.65</v>
      </c>
      <c r="E2" s="4"/>
      <c r="F2" s="10"/>
      <c r="G2" s="4"/>
      <c r="H2" s="4"/>
    </row>
    <row r="3">
      <c r="A3" s="45" t="s">
        <v>131</v>
      </c>
      <c r="B3" s="41">
        <v>43489.0</v>
      </c>
      <c r="C3" s="36" t="s">
        <v>132</v>
      </c>
      <c r="D3" s="46">
        <v>0.0</v>
      </c>
      <c r="E3" s="26" t="s">
        <v>305</v>
      </c>
      <c r="F3" s="65">
        <v>1013.65</v>
      </c>
      <c r="G3" s="45" t="s">
        <v>216</v>
      </c>
      <c r="H3" s="4"/>
    </row>
    <row r="4">
      <c r="A4" s="4" t="s">
        <v>135</v>
      </c>
      <c r="B4" s="26" t="s">
        <v>306</v>
      </c>
      <c r="C4" s="36" t="s">
        <v>137</v>
      </c>
      <c r="D4" s="46">
        <v>0.0</v>
      </c>
      <c r="E4" s="26"/>
      <c r="F4" s="32">
        <v>0.0</v>
      </c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299</v>
      </c>
      <c r="B7" s="33"/>
      <c r="C7" s="36" t="s">
        <v>142</v>
      </c>
      <c r="D7" s="42">
        <v>1809.08</v>
      </c>
      <c r="E7" s="4"/>
      <c r="F7" s="10"/>
      <c r="G7" s="4"/>
      <c r="H7" s="4"/>
    </row>
    <row r="8">
      <c r="A8" s="26"/>
      <c r="B8" s="32"/>
      <c r="C8" s="36" t="s">
        <v>144</v>
      </c>
      <c r="D8" s="46">
        <v>0.0</v>
      </c>
      <c r="E8" s="36" t="s">
        <v>220</v>
      </c>
      <c r="F8" s="46">
        <f>sum(F3:F7)</f>
        <v>1013.65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795.43</v>
      </c>
      <c r="E12" s="127"/>
      <c r="F12" s="128"/>
      <c r="G12" s="129"/>
      <c r="H12" s="130"/>
    </row>
    <row r="13">
      <c r="A13" s="4" t="s">
        <v>156</v>
      </c>
      <c r="B13" s="62">
        <f>sum(B7:B10)</f>
        <v>0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1013.65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1013.65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1809.08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111.92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1921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795.43</v>
      </c>
      <c r="C19" s="26"/>
      <c r="D19" s="10"/>
      <c r="E19" s="136"/>
      <c r="F19" s="137"/>
      <c r="G19" s="138"/>
      <c r="H19" s="139"/>
    </row>
    <row r="20">
      <c r="A20" s="26" t="s">
        <v>307</v>
      </c>
      <c r="B20" s="63">
        <f>sum(B15*1.78)</f>
        <v>1804.297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29"/>
    <col customWidth="1" min="3" max="3" width="26.0"/>
    <col customWidth="1" min="5" max="5" width="23.29"/>
    <col customWidth="1" min="7" max="7" width="20.43"/>
  </cols>
  <sheetData>
    <row r="1">
      <c r="A1" s="94" t="s">
        <v>126</v>
      </c>
      <c r="B1" s="96" t="s">
        <v>80</v>
      </c>
      <c r="C1" s="97"/>
      <c r="D1" s="144"/>
      <c r="E1" s="156" t="s">
        <v>127</v>
      </c>
      <c r="F1" s="98"/>
      <c r="G1" s="156" t="s">
        <v>128</v>
      </c>
      <c r="H1" s="98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45">
        <v>43489.0</v>
      </c>
      <c r="C2" s="105" t="s">
        <v>130</v>
      </c>
      <c r="D2" s="106">
        <v>649.55</v>
      </c>
      <c r="E2" s="97"/>
      <c r="F2" s="98"/>
      <c r="G2" s="97"/>
      <c r="H2" s="98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97" t="s">
        <v>131</v>
      </c>
      <c r="B3" s="145">
        <v>43537.0</v>
      </c>
      <c r="C3" s="105" t="s">
        <v>132</v>
      </c>
      <c r="D3" s="108">
        <v>0.0</v>
      </c>
      <c r="E3" s="109" t="s">
        <v>201</v>
      </c>
      <c r="F3" s="110">
        <v>308.35</v>
      </c>
      <c r="G3" s="97" t="s">
        <v>216</v>
      </c>
      <c r="H3" s="114">
        <v>0.0</v>
      </c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97"/>
      <c r="C4" s="105" t="s">
        <v>137</v>
      </c>
      <c r="D4" s="108">
        <v>0.0</v>
      </c>
      <c r="E4" s="109" t="s">
        <v>201</v>
      </c>
      <c r="F4" s="111">
        <v>97.2</v>
      </c>
      <c r="G4" s="97"/>
      <c r="H4" s="98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87" t="s">
        <v>139</v>
      </c>
      <c r="D5" s="146">
        <v>0.0</v>
      </c>
      <c r="E5" s="97"/>
      <c r="F5" s="98"/>
      <c r="G5" s="97"/>
      <c r="H5" s="98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D6" s="88"/>
      <c r="E6" s="97"/>
      <c r="F6" s="98"/>
      <c r="G6" s="97"/>
      <c r="H6" s="98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</v>
      </c>
      <c r="B7" s="112">
        <v>244.0</v>
      </c>
      <c r="C7" s="105" t="s">
        <v>142</v>
      </c>
      <c r="D7" s="106">
        <v>1032.3</v>
      </c>
      <c r="E7" s="97"/>
      <c r="F7" s="98"/>
      <c r="G7" s="97"/>
      <c r="H7" s="98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405.55</v>
      </c>
      <c r="G8" s="97"/>
      <c r="H8" s="98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D11" s="8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88">
        <f t="shared" ref="D12:D15" si="1">sum(D7-D2)</f>
        <v>382.75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244</v>
      </c>
      <c r="C13" s="105" t="s">
        <v>157</v>
      </c>
      <c r="D13" s="8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405.55</v>
      </c>
      <c r="C14" s="105" t="s">
        <v>160</v>
      </c>
      <c r="D14" s="8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649.55</v>
      </c>
      <c r="C15" s="87" t="s">
        <v>162</v>
      </c>
      <c r="D15" s="8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1032.3</v>
      </c>
      <c r="C16" s="97"/>
      <c r="D16" s="144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35.95</v>
      </c>
      <c r="C17" s="97"/>
      <c r="D17" s="144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1068.25</v>
      </c>
      <c r="C18" s="97"/>
      <c r="D18" s="144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382.75</v>
      </c>
      <c r="C19" s="97"/>
      <c r="D19" s="144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1227.6495</v>
      </c>
      <c r="C20" s="97"/>
      <c r="D20" s="144"/>
      <c r="E20" s="98"/>
      <c r="F20" s="98"/>
      <c r="G20" s="98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144"/>
      <c r="E21" s="98"/>
      <c r="F21" s="98"/>
      <c r="G21" s="98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157"/>
      <c r="B22" s="98"/>
      <c r="C22" s="97"/>
      <c r="D22" s="144"/>
      <c r="E22" s="98"/>
      <c r="F22" s="98"/>
      <c r="G22" s="98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144"/>
      <c r="E23" s="98"/>
      <c r="F23" s="98"/>
      <c r="G23" s="98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144"/>
      <c r="E24" s="98"/>
      <c r="F24" s="98"/>
      <c r="G24" s="98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144"/>
      <c r="E25" s="98"/>
      <c r="F25" s="98"/>
      <c r="G25" s="98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144"/>
      <c r="E26" s="98"/>
      <c r="F26" s="98"/>
      <c r="G26" s="98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144"/>
      <c r="E27" s="98"/>
      <c r="F27" s="98"/>
      <c r="G27" s="98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144"/>
      <c r="E28" s="98"/>
      <c r="F28" s="98"/>
      <c r="G28" s="98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144"/>
      <c r="E29" s="98"/>
      <c r="F29" s="98"/>
      <c r="G29" s="98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144"/>
      <c r="E30" s="98"/>
      <c r="F30" s="98"/>
      <c r="G30" s="98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144"/>
      <c r="E31" s="98"/>
      <c r="F31" s="98"/>
      <c r="G31" s="98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144"/>
      <c r="E32" s="98"/>
      <c r="F32" s="98"/>
      <c r="G32" s="98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144"/>
      <c r="E33" s="98"/>
      <c r="F33" s="98"/>
      <c r="G33" s="98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144"/>
      <c r="E34" s="98"/>
      <c r="F34" s="98"/>
      <c r="G34" s="98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144"/>
      <c r="E35" s="98"/>
      <c r="F35" s="98"/>
      <c r="G35" s="98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144"/>
      <c r="E36" s="98"/>
      <c r="F36" s="98"/>
      <c r="G36" s="98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144"/>
      <c r="E37" s="98"/>
      <c r="F37" s="98"/>
      <c r="G37" s="98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144"/>
      <c r="E38" s="98"/>
      <c r="F38" s="98"/>
      <c r="G38" s="98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144"/>
      <c r="E39" s="98"/>
      <c r="F39" s="98"/>
      <c r="G39" s="98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144"/>
      <c r="E40" s="98"/>
      <c r="F40" s="98"/>
      <c r="G40" s="98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144"/>
      <c r="E41" s="98"/>
      <c r="F41" s="98"/>
      <c r="G41" s="98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144"/>
      <c r="E42" s="98"/>
      <c r="F42" s="98"/>
      <c r="G42" s="98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144"/>
      <c r="E43" s="98"/>
      <c r="F43" s="98"/>
      <c r="G43" s="98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144"/>
      <c r="E44" s="98"/>
      <c r="F44" s="98"/>
      <c r="G44" s="98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144"/>
      <c r="E45" s="98"/>
      <c r="F45" s="98"/>
      <c r="G45" s="98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144"/>
      <c r="E46" s="98"/>
      <c r="F46" s="98"/>
      <c r="G46" s="98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144"/>
      <c r="E47" s="98"/>
      <c r="F47" s="98"/>
      <c r="G47" s="98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144"/>
      <c r="E48" s="98"/>
      <c r="F48" s="98"/>
      <c r="G48" s="98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144"/>
      <c r="E49" s="98"/>
      <c r="F49" s="98"/>
      <c r="G49" s="98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144"/>
      <c r="E50" s="98"/>
      <c r="F50" s="98"/>
      <c r="G50" s="98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144"/>
      <c r="E51" s="98"/>
      <c r="F51" s="98"/>
      <c r="G51" s="98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144"/>
      <c r="E52" s="98"/>
      <c r="F52" s="98"/>
      <c r="G52" s="98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144"/>
      <c r="E53" s="98"/>
      <c r="F53" s="98"/>
      <c r="G53" s="98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144"/>
      <c r="E54" s="98"/>
      <c r="F54" s="98"/>
      <c r="G54" s="98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144"/>
      <c r="E55" s="98"/>
      <c r="F55" s="98"/>
      <c r="G55" s="98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144"/>
      <c r="E56" s="98"/>
      <c r="F56" s="98"/>
      <c r="G56" s="98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144"/>
      <c r="E57" s="98"/>
      <c r="F57" s="98"/>
      <c r="G57" s="98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144"/>
      <c r="E58" s="98"/>
      <c r="F58" s="98"/>
      <c r="G58" s="98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144"/>
      <c r="E59" s="98"/>
      <c r="F59" s="98"/>
      <c r="G59" s="98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144"/>
      <c r="E60" s="98"/>
      <c r="F60" s="98"/>
      <c r="G60" s="98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144"/>
      <c r="E61" s="98"/>
      <c r="F61" s="98"/>
      <c r="G61" s="98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144"/>
      <c r="E62" s="98"/>
      <c r="F62" s="98"/>
      <c r="G62" s="98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144"/>
      <c r="E63" s="98"/>
      <c r="F63" s="98"/>
      <c r="G63" s="98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144"/>
      <c r="E64" s="98"/>
      <c r="F64" s="98"/>
      <c r="G64" s="98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144"/>
      <c r="E65" s="98"/>
      <c r="F65" s="98"/>
      <c r="G65" s="98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144"/>
      <c r="E66" s="98"/>
      <c r="F66" s="98"/>
      <c r="G66" s="98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144"/>
      <c r="E67" s="98"/>
      <c r="F67" s="98"/>
      <c r="G67" s="98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144"/>
      <c r="E68" s="98"/>
      <c r="F68" s="98"/>
      <c r="G68" s="98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144"/>
      <c r="E69" s="98"/>
      <c r="F69" s="98"/>
      <c r="G69" s="98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144"/>
      <c r="E70" s="98"/>
      <c r="F70" s="98"/>
      <c r="G70" s="98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144"/>
      <c r="E71" s="98"/>
      <c r="F71" s="98"/>
      <c r="G71" s="98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144"/>
      <c r="E72" s="98"/>
      <c r="F72" s="98"/>
      <c r="G72" s="98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144"/>
      <c r="E73" s="98"/>
      <c r="F73" s="98"/>
      <c r="G73" s="98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144"/>
      <c r="E74" s="98"/>
      <c r="F74" s="98"/>
      <c r="G74" s="98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144"/>
      <c r="E75" s="98"/>
      <c r="F75" s="98"/>
      <c r="G75" s="98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144"/>
      <c r="E76" s="98"/>
      <c r="F76" s="98"/>
      <c r="G76" s="98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144"/>
      <c r="E77" s="98"/>
      <c r="F77" s="98"/>
      <c r="G77" s="98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144"/>
      <c r="E78" s="98"/>
      <c r="F78" s="98"/>
      <c r="G78" s="98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144"/>
      <c r="E79" s="98"/>
      <c r="F79" s="98"/>
      <c r="G79" s="98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144"/>
      <c r="E80" s="98"/>
      <c r="F80" s="98"/>
      <c r="G80" s="98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144"/>
      <c r="E81" s="98"/>
      <c r="F81" s="98"/>
      <c r="G81" s="98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144"/>
      <c r="E82" s="98"/>
      <c r="F82" s="98"/>
      <c r="G82" s="98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144"/>
      <c r="E83" s="98"/>
      <c r="F83" s="98"/>
      <c r="G83" s="98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144"/>
      <c r="E84" s="98"/>
      <c r="F84" s="98"/>
      <c r="G84" s="98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144"/>
      <c r="E85" s="98"/>
      <c r="F85" s="98"/>
      <c r="G85" s="98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144"/>
      <c r="E86" s="98"/>
      <c r="F86" s="98"/>
      <c r="G86" s="98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144"/>
      <c r="E87" s="98"/>
      <c r="F87" s="98"/>
      <c r="G87" s="98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144"/>
      <c r="E88" s="98"/>
      <c r="F88" s="98"/>
      <c r="G88" s="98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144"/>
      <c r="E89" s="98"/>
      <c r="F89" s="98"/>
      <c r="G89" s="98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144"/>
      <c r="E90" s="98"/>
      <c r="F90" s="98"/>
      <c r="G90" s="98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144"/>
      <c r="E91" s="98"/>
      <c r="F91" s="98"/>
      <c r="G91" s="98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144"/>
      <c r="E92" s="98"/>
      <c r="F92" s="98"/>
      <c r="G92" s="98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144"/>
      <c r="E93" s="98"/>
      <c r="F93" s="98"/>
      <c r="G93" s="98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144"/>
      <c r="E94" s="98"/>
      <c r="F94" s="98"/>
      <c r="G94" s="98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144"/>
      <c r="E95" s="98"/>
      <c r="F95" s="98"/>
      <c r="G95" s="98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144"/>
      <c r="E96" s="98"/>
      <c r="F96" s="98"/>
      <c r="G96" s="98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144"/>
      <c r="E97" s="98"/>
      <c r="F97" s="98"/>
      <c r="G97" s="98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144"/>
      <c r="E98" s="98"/>
      <c r="F98" s="98"/>
      <c r="G98" s="98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144"/>
      <c r="E99" s="98"/>
      <c r="F99" s="98"/>
      <c r="G99" s="98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144"/>
      <c r="E100" s="98"/>
      <c r="F100" s="98"/>
      <c r="G100" s="98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144"/>
      <c r="E101" s="98"/>
      <c r="F101" s="98"/>
      <c r="G101" s="98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144"/>
      <c r="E102" s="98"/>
      <c r="F102" s="98"/>
      <c r="G102" s="98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144"/>
      <c r="E103" s="98"/>
      <c r="F103" s="98"/>
      <c r="G103" s="98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144"/>
      <c r="E104" s="98"/>
      <c r="F104" s="98"/>
      <c r="G104" s="98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144"/>
      <c r="E105" s="98"/>
      <c r="F105" s="98"/>
      <c r="G105" s="98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144"/>
      <c r="E106" s="98"/>
      <c r="F106" s="98"/>
      <c r="G106" s="98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144"/>
      <c r="E107" s="98"/>
      <c r="F107" s="98"/>
      <c r="G107" s="98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144"/>
      <c r="E108" s="98"/>
      <c r="F108" s="98"/>
      <c r="G108" s="98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144"/>
      <c r="E109" s="98"/>
      <c r="F109" s="98"/>
      <c r="G109" s="98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144"/>
      <c r="E110" s="98"/>
      <c r="F110" s="98"/>
      <c r="G110" s="98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144"/>
      <c r="E111" s="98"/>
      <c r="F111" s="98"/>
      <c r="G111" s="98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144"/>
      <c r="E112" s="98"/>
      <c r="F112" s="98"/>
      <c r="G112" s="98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144"/>
      <c r="E113" s="98"/>
      <c r="F113" s="98"/>
      <c r="G113" s="98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144"/>
      <c r="E114" s="98"/>
      <c r="F114" s="98"/>
      <c r="G114" s="98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144"/>
      <c r="E115" s="98"/>
      <c r="F115" s="98"/>
      <c r="G115" s="98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144"/>
      <c r="E116" s="98"/>
      <c r="F116" s="98"/>
      <c r="G116" s="98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144"/>
      <c r="E117" s="98"/>
      <c r="F117" s="98"/>
      <c r="G117" s="98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144"/>
      <c r="E118" s="98"/>
      <c r="F118" s="98"/>
      <c r="G118" s="98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144"/>
      <c r="E119" s="98"/>
      <c r="F119" s="98"/>
      <c r="G119" s="98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144"/>
      <c r="E120" s="98"/>
      <c r="F120" s="98"/>
      <c r="G120" s="98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144"/>
      <c r="E121" s="98"/>
      <c r="F121" s="98"/>
      <c r="G121" s="98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144"/>
      <c r="E122" s="98"/>
      <c r="F122" s="98"/>
      <c r="G122" s="98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144"/>
      <c r="E123" s="98"/>
      <c r="F123" s="98"/>
      <c r="G123" s="98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144"/>
      <c r="E124" s="98"/>
      <c r="F124" s="98"/>
      <c r="G124" s="98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144"/>
      <c r="E125" s="98"/>
      <c r="F125" s="98"/>
      <c r="G125" s="98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144"/>
      <c r="E126" s="98"/>
      <c r="F126" s="98"/>
      <c r="G126" s="98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144"/>
      <c r="E127" s="98"/>
      <c r="F127" s="98"/>
      <c r="G127" s="98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144"/>
      <c r="E128" s="98"/>
      <c r="F128" s="98"/>
      <c r="G128" s="98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144"/>
      <c r="E129" s="98"/>
      <c r="F129" s="98"/>
      <c r="G129" s="98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144"/>
      <c r="E130" s="98"/>
      <c r="F130" s="98"/>
      <c r="G130" s="98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144"/>
      <c r="E131" s="98"/>
      <c r="F131" s="98"/>
      <c r="G131" s="98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144"/>
      <c r="E132" s="98"/>
      <c r="F132" s="98"/>
      <c r="G132" s="98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144"/>
      <c r="E133" s="98"/>
      <c r="F133" s="98"/>
      <c r="G133" s="98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144"/>
      <c r="E134" s="98"/>
      <c r="F134" s="98"/>
      <c r="G134" s="98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144"/>
      <c r="E135" s="98"/>
      <c r="F135" s="98"/>
      <c r="G135" s="98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144"/>
      <c r="E136" s="98"/>
      <c r="F136" s="98"/>
      <c r="G136" s="98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144"/>
      <c r="E137" s="98"/>
      <c r="F137" s="98"/>
      <c r="G137" s="98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144"/>
      <c r="E138" s="98"/>
      <c r="F138" s="98"/>
      <c r="G138" s="98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144"/>
      <c r="E139" s="98"/>
      <c r="F139" s="98"/>
      <c r="G139" s="98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144"/>
      <c r="E140" s="98"/>
      <c r="F140" s="98"/>
      <c r="G140" s="98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144"/>
      <c r="E141" s="98"/>
      <c r="F141" s="98"/>
      <c r="G141" s="98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144"/>
      <c r="E142" s="98"/>
      <c r="F142" s="98"/>
      <c r="G142" s="98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144"/>
      <c r="E143" s="98"/>
      <c r="F143" s="98"/>
      <c r="G143" s="98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144"/>
      <c r="E144" s="98"/>
      <c r="F144" s="98"/>
      <c r="G144" s="98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144"/>
      <c r="E145" s="98"/>
      <c r="F145" s="98"/>
      <c r="G145" s="98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144"/>
      <c r="E146" s="98"/>
      <c r="F146" s="98"/>
      <c r="G146" s="98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144"/>
      <c r="E147" s="98"/>
      <c r="F147" s="98"/>
      <c r="G147" s="98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144"/>
      <c r="E148" s="98"/>
      <c r="F148" s="98"/>
      <c r="G148" s="98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144"/>
      <c r="E149" s="98"/>
      <c r="F149" s="98"/>
      <c r="G149" s="98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144"/>
      <c r="E150" s="98"/>
      <c r="F150" s="98"/>
      <c r="G150" s="98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144"/>
      <c r="E151" s="98"/>
      <c r="F151" s="98"/>
      <c r="G151" s="98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144"/>
      <c r="E152" s="98"/>
      <c r="F152" s="98"/>
      <c r="G152" s="98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144"/>
      <c r="E153" s="98"/>
      <c r="F153" s="98"/>
      <c r="G153" s="98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144"/>
      <c r="E154" s="98"/>
      <c r="F154" s="98"/>
      <c r="G154" s="98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144"/>
      <c r="E155" s="98"/>
      <c r="F155" s="98"/>
      <c r="G155" s="98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144"/>
      <c r="E156" s="98"/>
      <c r="F156" s="98"/>
      <c r="G156" s="98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144"/>
      <c r="E157" s="98"/>
      <c r="F157" s="98"/>
      <c r="G157" s="98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144"/>
      <c r="E158" s="98"/>
      <c r="F158" s="98"/>
      <c r="G158" s="98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144"/>
      <c r="E159" s="98"/>
      <c r="F159" s="98"/>
      <c r="G159" s="98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144"/>
      <c r="E160" s="98"/>
      <c r="F160" s="98"/>
      <c r="G160" s="98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144"/>
      <c r="E161" s="98"/>
      <c r="F161" s="98"/>
      <c r="G161" s="98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144"/>
      <c r="E162" s="98"/>
      <c r="F162" s="98"/>
      <c r="G162" s="98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144"/>
      <c r="E163" s="98"/>
      <c r="F163" s="98"/>
      <c r="G163" s="98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144"/>
      <c r="E164" s="98"/>
      <c r="F164" s="98"/>
      <c r="G164" s="98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144"/>
      <c r="E165" s="98"/>
      <c r="F165" s="98"/>
      <c r="G165" s="98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144"/>
      <c r="E166" s="98"/>
      <c r="F166" s="98"/>
      <c r="G166" s="98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144"/>
      <c r="E167" s="98"/>
      <c r="F167" s="98"/>
      <c r="G167" s="98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144"/>
      <c r="E168" s="98"/>
      <c r="F168" s="98"/>
      <c r="G168" s="98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144"/>
      <c r="E169" s="98"/>
      <c r="F169" s="98"/>
      <c r="G169" s="98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144"/>
      <c r="E170" s="98"/>
      <c r="F170" s="98"/>
      <c r="G170" s="98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144"/>
      <c r="E171" s="98"/>
      <c r="F171" s="98"/>
      <c r="G171" s="98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144"/>
      <c r="E172" s="98"/>
      <c r="F172" s="98"/>
      <c r="G172" s="98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144"/>
      <c r="E173" s="98"/>
      <c r="F173" s="98"/>
      <c r="G173" s="98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144"/>
      <c r="E174" s="98"/>
      <c r="F174" s="98"/>
      <c r="G174" s="98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144"/>
      <c r="E175" s="98"/>
      <c r="F175" s="98"/>
      <c r="G175" s="98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144"/>
      <c r="E176" s="98"/>
      <c r="F176" s="98"/>
      <c r="G176" s="98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144"/>
      <c r="E177" s="98"/>
      <c r="F177" s="98"/>
      <c r="G177" s="98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144"/>
      <c r="E178" s="98"/>
      <c r="F178" s="98"/>
      <c r="G178" s="98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144"/>
      <c r="E179" s="98"/>
      <c r="F179" s="98"/>
      <c r="G179" s="98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144"/>
      <c r="E180" s="98"/>
      <c r="F180" s="98"/>
      <c r="G180" s="98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144"/>
      <c r="E181" s="98"/>
      <c r="F181" s="98"/>
      <c r="G181" s="98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144"/>
      <c r="E182" s="98"/>
      <c r="F182" s="98"/>
      <c r="G182" s="98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144"/>
      <c r="E183" s="98"/>
      <c r="F183" s="98"/>
      <c r="G183" s="98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144"/>
      <c r="E184" s="98"/>
      <c r="F184" s="98"/>
      <c r="G184" s="98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144"/>
      <c r="E185" s="98"/>
      <c r="F185" s="98"/>
      <c r="G185" s="98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144"/>
      <c r="E186" s="98"/>
      <c r="F186" s="98"/>
      <c r="G186" s="98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144"/>
      <c r="E187" s="98"/>
      <c r="F187" s="98"/>
      <c r="G187" s="98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144"/>
      <c r="E188" s="98"/>
      <c r="F188" s="98"/>
      <c r="G188" s="98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144"/>
      <c r="E189" s="98"/>
      <c r="F189" s="98"/>
      <c r="G189" s="98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144"/>
      <c r="E190" s="98"/>
      <c r="F190" s="98"/>
      <c r="G190" s="98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144"/>
      <c r="E191" s="98"/>
      <c r="F191" s="98"/>
      <c r="G191" s="98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144"/>
      <c r="E192" s="98"/>
      <c r="F192" s="98"/>
      <c r="G192" s="98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144"/>
      <c r="E193" s="98"/>
      <c r="F193" s="98"/>
      <c r="G193" s="98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144"/>
      <c r="E194" s="98"/>
      <c r="F194" s="98"/>
      <c r="G194" s="98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144"/>
      <c r="E195" s="98"/>
      <c r="F195" s="98"/>
      <c r="G195" s="98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144"/>
      <c r="E196" s="98"/>
      <c r="F196" s="98"/>
      <c r="G196" s="98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144"/>
      <c r="E197" s="98"/>
      <c r="F197" s="98"/>
      <c r="G197" s="98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144"/>
      <c r="E198" s="98"/>
      <c r="F198" s="98"/>
      <c r="G198" s="98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144"/>
      <c r="E199" s="98"/>
      <c r="F199" s="98"/>
      <c r="G199" s="98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144"/>
      <c r="E200" s="98"/>
      <c r="F200" s="98"/>
      <c r="G200" s="98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144"/>
      <c r="E201" s="98"/>
      <c r="F201" s="98"/>
      <c r="G201" s="98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144"/>
      <c r="E202" s="98"/>
      <c r="F202" s="98"/>
      <c r="G202" s="98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144"/>
      <c r="E203" s="98"/>
      <c r="F203" s="98"/>
      <c r="G203" s="98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144"/>
      <c r="E204" s="98"/>
      <c r="F204" s="98"/>
      <c r="G204" s="98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144"/>
      <c r="E205" s="98"/>
      <c r="F205" s="98"/>
      <c r="G205" s="98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144"/>
      <c r="E206" s="98"/>
      <c r="F206" s="98"/>
      <c r="G206" s="98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144"/>
      <c r="E207" s="98"/>
      <c r="F207" s="98"/>
      <c r="G207" s="98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144"/>
      <c r="E208" s="98"/>
      <c r="F208" s="98"/>
      <c r="G208" s="98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144"/>
      <c r="E209" s="98"/>
      <c r="F209" s="98"/>
      <c r="G209" s="98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144"/>
      <c r="E210" s="98"/>
      <c r="F210" s="98"/>
      <c r="G210" s="98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144"/>
      <c r="E211" s="98"/>
      <c r="F211" s="98"/>
      <c r="G211" s="98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144"/>
      <c r="E212" s="98"/>
      <c r="F212" s="98"/>
      <c r="G212" s="98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144"/>
      <c r="E213" s="98"/>
      <c r="F213" s="98"/>
      <c r="G213" s="98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144"/>
      <c r="E214" s="98"/>
      <c r="F214" s="98"/>
      <c r="G214" s="98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144"/>
      <c r="E215" s="98"/>
      <c r="F215" s="98"/>
      <c r="G215" s="98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144"/>
      <c r="E216" s="98"/>
      <c r="F216" s="98"/>
      <c r="G216" s="98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144"/>
      <c r="E217" s="98"/>
      <c r="F217" s="98"/>
      <c r="G217" s="98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144"/>
      <c r="E218" s="98"/>
      <c r="F218" s="98"/>
      <c r="G218" s="98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144"/>
      <c r="E219" s="98"/>
      <c r="F219" s="98"/>
      <c r="G219" s="98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144"/>
      <c r="E220" s="98"/>
      <c r="F220" s="98"/>
      <c r="G220" s="98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144"/>
      <c r="E221" s="98"/>
      <c r="F221" s="98"/>
      <c r="G221" s="98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144"/>
      <c r="E222" s="98"/>
      <c r="F222" s="98"/>
      <c r="G222" s="98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144"/>
      <c r="E223" s="98"/>
      <c r="F223" s="98"/>
      <c r="G223" s="98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144"/>
      <c r="E224" s="98"/>
      <c r="F224" s="98"/>
      <c r="G224" s="98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144"/>
      <c r="E225" s="98"/>
      <c r="F225" s="98"/>
      <c r="G225" s="98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144"/>
      <c r="E226" s="98"/>
      <c r="F226" s="98"/>
      <c r="G226" s="98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144"/>
      <c r="E227" s="98"/>
      <c r="F227" s="98"/>
      <c r="G227" s="98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144"/>
      <c r="E228" s="98"/>
      <c r="F228" s="98"/>
      <c r="G228" s="98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144"/>
      <c r="E229" s="98"/>
      <c r="F229" s="98"/>
      <c r="G229" s="98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144"/>
      <c r="E230" s="98"/>
      <c r="F230" s="98"/>
      <c r="G230" s="98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144"/>
      <c r="E231" s="98"/>
      <c r="F231" s="98"/>
      <c r="G231" s="98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144"/>
      <c r="E232" s="98"/>
      <c r="F232" s="98"/>
      <c r="G232" s="98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144"/>
      <c r="E233" s="98"/>
      <c r="F233" s="98"/>
      <c r="G233" s="98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144"/>
      <c r="E234" s="98"/>
      <c r="F234" s="98"/>
      <c r="G234" s="98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144"/>
      <c r="E235" s="98"/>
      <c r="F235" s="98"/>
      <c r="G235" s="98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144"/>
      <c r="E236" s="98"/>
      <c r="F236" s="98"/>
      <c r="G236" s="98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144"/>
      <c r="E237" s="98"/>
      <c r="F237" s="98"/>
      <c r="G237" s="98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144"/>
      <c r="E238" s="98"/>
      <c r="F238" s="98"/>
      <c r="G238" s="98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144"/>
      <c r="E239" s="98"/>
      <c r="F239" s="98"/>
      <c r="G239" s="98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144"/>
      <c r="E240" s="98"/>
      <c r="F240" s="98"/>
      <c r="G240" s="98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144"/>
      <c r="E241" s="98"/>
      <c r="F241" s="98"/>
      <c r="G241" s="98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144"/>
      <c r="E242" s="98"/>
      <c r="F242" s="98"/>
      <c r="G242" s="98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144"/>
      <c r="E243" s="98"/>
      <c r="F243" s="98"/>
      <c r="G243" s="98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144"/>
      <c r="E244" s="98"/>
      <c r="F244" s="98"/>
      <c r="G244" s="98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144"/>
      <c r="E245" s="98"/>
      <c r="F245" s="98"/>
      <c r="G245" s="98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144"/>
      <c r="E246" s="98"/>
      <c r="F246" s="98"/>
      <c r="G246" s="98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144"/>
      <c r="E247" s="98"/>
      <c r="F247" s="98"/>
      <c r="G247" s="98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144"/>
      <c r="E248" s="98"/>
      <c r="F248" s="98"/>
      <c r="G248" s="98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144"/>
      <c r="E249" s="98"/>
      <c r="F249" s="98"/>
      <c r="G249" s="98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144"/>
      <c r="E250" s="98"/>
      <c r="F250" s="98"/>
      <c r="G250" s="98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144"/>
      <c r="E251" s="98"/>
      <c r="F251" s="98"/>
      <c r="G251" s="98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144"/>
      <c r="E252" s="98"/>
      <c r="F252" s="98"/>
      <c r="G252" s="98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144"/>
      <c r="E253" s="98"/>
      <c r="F253" s="98"/>
      <c r="G253" s="98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144"/>
      <c r="E254" s="98"/>
      <c r="F254" s="98"/>
      <c r="G254" s="98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144"/>
      <c r="E255" s="98"/>
      <c r="F255" s="98"/>
      <c r="G255" s="98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144"/>
      <c r="E256" s="98"/>
      <c r="F256" s="98"/>
      <c r="G256" s="98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144"/>
      <c r="E257" s="98"/>
      <c r="F257" s="98"/>
      <c r="G257" s="98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144"/>
      <c r="E258" s="98"/>
      <c r="F258" s="98"/>
      <c r="G258" s="98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144"/>
      <c r="E259" s="98"/>
      <c r="F259" s="98"/>
      <c r="G259" s="98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144"/>
      <c r="E260" s="98"/>
      <c r="F260" s="98"/>
      <c r="G260" s="98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144"/>
      <c r="E261" s="98"/>
      <c r="F261" s="98"/>
      <c r="G261" s="98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144"/>
      <c r="E262" s="98"/>
      <c r="F262" s="98"/>
      <c r="G262" s="98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144"/>
      <c r="E263" s="98"/>
      <c r="F263" s="98"/>
      <c r="G263" s="98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144"/>
      <c r="E264" s="98"/>
      <c r="F264" s="98"/>
      <c r="G264" s="98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144"/>
      <c r="E265" s="98"/>
      <c r="F265" s="98"/>
      <c r="G265" s="98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144"/>
      <c r="E266" s="98"/>
      <c r="F266" s="98"/>
      <c r="G266" s="98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144"/>
      <c r="E267" s="98"/>
      <c r="F267" s="98"/>
      <c r="G267" s="98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144"/>
      <c r="E268" s="98"/>
      <c r="F268" s="98"/>
      <c r="G268" s="98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144"/>
      <c r="E269" s="98"/>
      <c r="F269" s="98"/>
      <c r="G269" s="98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144"/>
      <c r="E270" s="98"/>
      <c r="F270" s="98"/>
      <c r="G270" s="98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144"/>
      <c r="E271" s="98"/>
      <c r="F271" s="98"/>
      <c r="G271" s="98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144"/>
      <c r="E272" s="98"/>
      <c r="F272" s="98"/>
      <c r="G272" s="98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144"/>
      <c r="E273" s="98"/>
      <c r="F273" s="98"/>
      <c r="G273" s="98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144"/>
      <c r="E274" s="98"/>
      <c r="F274" s="98"/>
      <c r="G274" s="98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144"/>
      <c r="E275" s="98"/>
      <c r="F275" s="98"/>
      <c r="G275" s="98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144"/>
      <c r="E276" s="98"/>
      <c r="F276" s="98"/>
      <c r="G276" s="98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144"/>
      <c r="E277" s="98"/>
      <c r="F277" s="98"/>
      <c r="G277" s="98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144"/>
      <c r="E278" s="98"/>
      <c r="F278" s="98"/>
      <c r="G278" s="98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144"/>
      <c r="E279" s="98"/>
      <c r="F279" s="98"/>
      <c r="G279" s="98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144"/>
      <c r="E280" s="98"/>
      <c r="F280" s="98"/>
      <c r="G280" s="98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144"/>
      <c r="E281" s="98"/>
      <c r="F281" s="98"/>
      <c r="G281" s="98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144"/>
      <c r="E282" s="98"/>
      <c r="F282" s="98"/>
      <c r="G282" s="98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144"/>
      <c r="E283" s="98"/>
      <c r="F283" s="98"/>
      <c r="G283" s="98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144"/>
      <c r="E284" s="98"/>
      <c r="F284" s="98"/>
      <c r="G284" s="98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144"/>
      <c r="E285" s="98"/>
      <c r="F285" s="98"/>
      <c r="G285" s="98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144"/>
      <c r="E286" s="98"/>
      <c r="F286" s="98"/>
      <c r="G286" s="98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144"/>
      <c r="E287" s="98"/>
      <c r="F287" s="98"/>
      <c r="G287" s="98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144"/>
      <c r="E288" s="98"/>
      <c r="F288" s="98"/>
      <c r="G288" s="98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144"/>
      <c r="E289" s="98"/>
      <c r="F289" s="98"/>
      <c r="G289" s="98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144"/>
      <c r="E290" s="98"/>
      <c r="F290" s="98"/>
      <c r="G290" s="98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144"/>
      <c r="E291" s="98"/>
      <c r="F291" s="98"/>
      <c r="G291" s="98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144"/>
      <c r="E292" s="98"/>
      <c r="F292" s="98"/>
      <c r="G292" s="98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144"/>
      <c r="E293" s="98"/>
      <c r="F293" s="98"/>
      <c r="G293" s="98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144"/>
      <c r="E294" s="98"/>
      <c r="F294" s="98"/>
      <c r="G294" s="98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144"/>
      <c r="E295" s="98"/>
      <c r="F295" s="98"/>
      <c r="G295" s="98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144"/>
      <c r="E296" s="98"/>
      <c r="F296" s="98"/>
      <c r="G296" s="98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144"/>
      <c r="E297" s="98"/>
      <c r="F297" s="98"/>
      <c r="G297" s="98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144"/>
      <c r="E298" s="98"/>
      <c r="F298" s="98"/>
      <c r="G298" s="98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144"/>
      <c r="E299" s="98"/>
      <c r="F299" s="98"/>
      <c r="G299" s="98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144"/>
      <c r="E300" s="98"/>
      <c r="F300" s="98"/>
      <c r="G300" s="98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144"/>
      <c r="E301" s="98"/>
      <c r="F301" s="98"/>
      <c r="G301" s="98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144"/>
      <c r="E302" s="98"/>
      <c r="F302" s="98"/>
      <c r="G302" s="98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144"/>
      <c r="E303" s="98"/>
      <c r="F303" s="98"/>
      <c r="G303" s="98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144"/>
      <c r="E304" s="98"/>
      <c r="F304" s="98"/>
      <c r="G304" s="98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144"/>
      <c r="E305" s="98"/>
      <c r="F305" s="98"/>
      <c r="G305" s="98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144"/>
      <c r="E306" s="98"/>
      <c r="F306" s="98"/>
      <c r="G306" s="98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144"/>
      <c r="E307" s="98"/>
      <c r="F307" s="98"/>
      <c r="G307" s="98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144"/>
      <c r="E308" s="98"/>
      <c r="F308" s="98"/>
      <c r="G308" s="98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144"/>
      <c r="E309" s="98"/>
      <c r="F309" s="98"/>
      <c r="G309" s="98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144"/>
      <c r="E310" s="98"/>
      <c r="F310" s="98"/>
      <c r="G310" s="98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144"/>
      <c r="E311" s="98"/>
      <c r="F311" s="98"/>
      <c r="G311" s="98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144"/>
      <c r="E312" s="98"/>
      <c r="F312" s="98"/>
      <c r="G312" s="98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144"/>
      <c r="E313" s="98"/>
      <c r="F313" s="98"/>
      <c r="G313" s="98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144"/>
      <c r="E314" s="98"/>
      <c r="F314" s="98"/>
      <c r="G314" s="98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144"/>
      <c r="E315" s="98"/>
      <c r="F315" s="98"/>
      <c r="G315" s="98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144"/>
      <c r="E316" s="98"/>
      <c r="F316" s="98"/>
      <c r="G316" s="98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144"/>
      <c r="E317" s="98"/>
      <c r="F317" s="98"/>
      <c r="G317" s="98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144"/>
      <c r="E318" s="98"/>
      <c r="F318" s="98"/>
      <c r="G318" s="98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144"/>
      <c r="E319" s="98"/>
      <c r="F319" s="98"/>
      <c r="G319" s="98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144"/>
      <c r="E320" s="98"/>
      <c r="F320" s="98"/>
      <c r="G320" s="98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144"/>
      <c r="E321" s="98"/>
      <c r="F321" s="98"/>
      <c r="G321" s="98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144"/>
      <c r="E322" s="98"/>
      <c r="F322" s="98"/>
      <c r="G322" s="98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144"/>
      <c r="E323" s="98"/>
      <c r="F323" s="98"/>
      <c r="G323" s="98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144"/>
      <c r="E324" s="98"/>
      <c r="F324" s="98"/>
      <c r="G324" s="98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144"/>
      <c r="E325" s="98"/>
      <c r="F325" s="98"/>
      <c r="G325" s="98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144"/>
      <c r="E326" s="98"/>
      <c r="F326" s="98"/>
      <c r="G326" s="98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144"/>
      <c r="E327" s="98"/>
      <c r="F327" s="98"/>
      <c r="G327" s="98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144"/>
      <c r="E328" s="98"/>
      <c r="F328" s="98"/>
      <c r="G328" s="98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144"/>
      <c r="E329" s="98"/>
      <c r="F329" s="98"/>
      <c r="G329" s="98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144"/>
      <c r="E330" s="98"/>
      <c r="F330" s="98"/>
      <c r="G330" s="98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144"/>
      <c r="E331" s="98"/>
      <c r="F331" s="98"/>
      <c r="G331" s="98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144"/>
      <c r="E332" s="98"/>
      <c r="F332" s="98"/>
      <c r="G332" s="98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144"/>
      <c r="E333" s="98"/>
      <c r="F333" s="98"/>
      <c r="G333" s="98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144"/>
      <c r="E334" s="98"/>
      <c r="F334" s="98"/>
      <c r="G334" s="98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144"/>
      <c r="E335" s="98"/>
      <c r="F335" s="98"/>
      <c r="G335" s="98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144"/>
      <c r="E336" s="98"/>
      <c r="F336" s="98"/>
      <c r="G336" s="98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144"/>
      <c r="E337" s="98"/>
      <c r="F337" s="98"/>
      <c r="G337" s="98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144"/>
      <c r="E338" s="98"/>
      <c r="F338" s="98"/>
      <c r="G338" s="98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144"/>
      <c r="E339" s="98"/>
      <c r="F339" s="98"/>
      <c r="G339" s="98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144"/>
      <c r="E340" s="98"/>
      <c r="F340" s="98"/>
      <c r="G340" s="98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144"/>
      <c r="E341" s="98"/>
      <c r="F341" s="98"/>
      <c r="G341" s="98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144"/>
      <c r="E342" s="98"/>
      <c r="F342" s="98"/>
      <c r="G342" s="98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144"/>
      <c r="E343" s="98"/>
      <c r="F343" s="98"/>
      <c r="G343" s="98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144"/>
      <c r="E344" s="98"/>
      <c r="F344" s="98"/>
      <c r="G344" s="98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144"/>
      <c r="E345" s="98"/>
      <c r="F345" s="98"/>
      <c r="G345" s="98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144"/>
      <c r="E346" s="98"/>
      <c r="F346" s="98"/>
      <c r="G346" s="98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144"/>
      <c r="E347" s="98"/>
      <c r="F347" s="98"/>
      <c r="G347" s="98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144"/>
      <c r="E348" s="98"/>
      <c r="F348" s="98"/>
      <c r="G348" s="98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144"/>
      <c r="E349" s="98"/>
      <c r="F349" s="98"/>
      <c r="G349" s="98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144"/>
      <c r="E350" s="98"/>
      <c r="F350" s="98"/>
      <c r="G350" s="98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144"/>
      <c r="E351" s="98"/>
      <c r="F351" s="98"/>
      <c r="G351" s="98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144"/>
      <c r="E352" s="98"/>
      <c r="F352" s="98"/>
      <c r="G352" s="98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144"/>
      <c r="E353" s="98"/>
      <c r="F353" s="98"/>
      <c r="G353" s="98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144"/>
      <c r="E354" s="98"/>
      <c r="F354" s="98"/>
      <c r="G354" s="98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144"/>
      <c r="E355" s="98"/>
      <c r="F355" s="98"/>
      <c r="G355" s="98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144"/>
      <c r="E356" s="98"/>
      <c r="F356" s="98"/>
      <c r="G356" s="98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144"/>
      <c r="E357" s="98"/>
      <c r="F357" s="98"/>
      <c r="G357" s="98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144"/>
      <c r="E358" s="98"/>
      <c r="F358" s="98"/>
      <c r="G358" s="98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144"/>
      <c r="E359" s="98"/>
      <c r="F359" s="98"/>
      <c r="G359" s="98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144"/>
      <c r="E360" s="98"/>
      <c r="F360" s="98"/>
      <c r="G360" s="98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144"/>
      <c r="E361" s="98"/>
      <c r="F361" s="98"/>
      <c r="G361" s="98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144"/>
      <c r="E362" s="98"/>
      <c r="F362" s="98"/>
      <c r="G362" s="98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144"/>
      <c r="E363" s="98"/>
      <c r="F363" s="98"/>
      <c r="G363" s="98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144"/>
      <c r="E364" s="98"/>
      <c r="F364" s="98"/>
      <c r="G364" s="98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144"/>
      <c r="E365" s="98"/>
      <c r="F365" s="98"/>
      <c r="G365" s="98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144"/>
      <c r="E366" s="98"/>
      <c r="F366" s="98"/>
      <c r="G366" s="98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144"/>
      <c r="E367" s="98"/>
      <c r="F367" s="98"/>
      <c r="G367" s="98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144"/>
      <c r="E368" s="98"/>
      <c r="F368" s="98"/>
      <c r="G368" s="98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144"/>
      <c r="E369" s="98"/>
      <c r="F369" s="98"/>
      <c r="G369" s="98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144"/>
      <c r="E370" s="98"/>
      <c r="F370" s="98"/>
      <c r="G370" s="98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144"/>
      <c r="E371" s="98"/>
      <c r="F371" s="98"/>
      <c r="G371" s="98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144"/>
      <c r="E372" s="98"/>
      <c r="F372" s="98"/>
      <c r="G372" s="98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144"/>
      <c r="E373" s="98"/>
      <c r="F373" s="98"/>
      <c r="G373" s="98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144"/>
      <c r="E374" s="98"/>
      <c r="F374" s="98"/>
      <c r="G374" s="98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144"/>
      <c r="E375" s="98"/>
      <c r="F375" s="98"/>
      <c r="G375" s="98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144"/>
      <c r="E376" s="98"/>
      <c r="F376" s="98"/>
      <c r="G376" s="98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144"/>
      <c r="E377" s="98"/>
      <c r="F377" s="98"/>
      <c r="G377" s="98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144"/>
      <c r="E378" s="98"/>
      <c r="F378" s="98"/>
      <c r="G378" s="98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144"/>
      <c r="E379" s="98"/>
      <c r="F379" s="98"/>
      <c r="G379" s="98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144"/>
      <c r="E380" s="98"/>
      <c r="F380" s="98"/>
      <c r="G380" s="98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144"/>
      <c r="E381" s="98"/>
      <c r="F381" s="98"/>
      <c r="G381" s="98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144"/>
      <c r="E382" s="98"/>
      <c r="F382" s="98"/>
      <c r="G382" s="98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144"/>
      <c r="E383" s="98"/>
      <c r="F383" s="98"/>
      <c r="G383" s="98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144"/>
      <c r="E384" s="98"/>
      <c r="F384" s="98"/>
      <c r="G384" s="98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144"/>
      <c r="E385" s="98"/>
      <c r="F385" s="98"/>
      <c r="G385" s="98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144"/>
      <c r="E386" s="98"/>
      <c r="F386" s="98"/>
      <c r="G386" s="98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144"/>
      <c r="E387" s="98"/>
      <c r="F387" s="98"/>
      <c r="G387" s="98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144"/>
      <c r="E388" s="98"/>
      <c r="F388" s="98"/>
      <c r="G388" s="98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144"/>
      <c r="E389" s="98"/>
      <c r="F389" s="98"/>
      <c r="G389" s="98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144"/>
      <c r="E390" s="98"/>
      <c r="F390" s="98"/>
      <c r="G390" s="98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144"/>
      <c r="E391" s="98"/>
      <c r="F391" s="98"/>
      <c r="G391" s="98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144"/>
      <c r="E392" s="98"/>
      <c r="F392" s="98"/>
      <c r="G392" s="98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144"/>
      <c r="E393" s="98"/>
      <c r="F393" s="98"/>
      <c r="G393" s="98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144"/>
      <c r="E394" s="98"/>
      <c r="F394" s="98"/>
      <c r="G394" s="98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144"/>
      <c r="E395" s="98"/>
      <c r="F395" s="98"/>
      <c r="G395" s="98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144"/>
      <c r="E396" s="98"/>
      <c r="F396" s="98"/>
      <c r="G396" s="98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144"/>
      <c r="E397" s="98"/>
      <c r="F397" s="98"/>
      <c r="G397" s="98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144"/>
      <c r="E398" s="98"/>
      <c r="F398" s="98"/>
      <c r="G398" s="98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144"/>
      <c r="E399" s="98"/>
      <c r="F399" s="98"/>
      <c r="G399" s="98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144"/>
      <c r="E400" s="98"/>
      <c r="F400" s="98"/>
      <c r="G400" s="98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144"/>
      <c r="E401" s="98"/>
      <c r="F401" s="98"/>
      <c r="G401" s="98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144"/>
      <c r="E402" s="98"/>
      <c r="F402" s="98"/>
      <c r="G402" s="98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144"/>
      <c r="E403" s="98"/>
      <c r="F403" s="98"/>
      <c r="G403" s="98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144"/>
      <c r="E404" s="98"/>
      <c r="F404" s="98"/>
      <c r="G404" s="98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144"/>
      <c r="E405" s="98"/>
      <c r="F405" s="98"/>
      <c r="G405" s="98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144"/>
      <c r="E406" s="98"/>
      <c r="F406" s="98"/>
      <c r="G406" s="98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144"/>
      <c r="E407" s="98"/>
      <c r="F407" s="98"/>
      <c r="G407" s="98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144"/>
      <c r="E408" s="98"/>
      <c r="F408" s="98"/>
      <c r="G408" s="98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144"/>
      <c r="E409" s="98"/>
      <c r="F409" s="98"/>
      <c r="G409" s="98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144"/>
      <c r="E410" s="98"/>
      <c r="F410" s="98"/>
      <c r="G410" s="98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144"/>
      <c r="E411" s="98"/>
      <c r="F411" s="98"/>
      <c r="G411" s="98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144"/>
      <c r="E412" s="98"/>
      <c r="F412" s="98"/>
      <c r="G412" s="98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144"/>
      <c r="E413" s="98"/>
      <c r="F413" s="98"/>
      <c r="G413" s="98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144"/>
      <c r="E414" s="98"/>
      <c r="F414" s="98"/>
      <c r="G414" s="98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144"/>
      <c r="E415" s="98"/>
      <c r="F415" s="98"/>
      <c r="G415" s="98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144"/>
      <c r="E416" s="98"/>
      <c r="F416" s="98"/>
      <c r="G416" s="98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144"/>
      <c r="E417" s="98"/>
      <c r="F417" s="98"/>
      <c r="G417" s="98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144"/>
      <c r="E418" s="98"/>
      <c r="F418" s="98"/>
      <c r="G418" s="98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144"/>
      <c r="E419" s="98"/>
      <c r="F419" s="98"/>
      <c r="G419" s="98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144"/>
      <c r="E420" s="98"/>
      <c r="F420" s="98"/>
      <c r="G420" s="98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144"/>
      <c r="E421" s="98"/>
      <c r="F421" s="98"/>
      <c r="G421" s="98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144"/>
      <c r="E422" s="98"/>
      <c r="F422" s="98"/>
      <c r="G422" s="98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144"/>
      <c r="E423" s="98"/>
      <c r="F423" s="98"/>
      <c r="G423" s="98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144"/>
      <c r="E424" s="98"/>
      <c r="F424" s="98"/>
      <c r="G424" s="98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144"/>
      <c r="E425" s="98"/>
      <c r="F425" s="98"/>
      <c r="G425" s="98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144"/>
      <c r="E426" s="98"/>
      <c r="F426" s="98"/>
      <c r="G426" s="98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144"/>
      <c r="E427" s="98"/>
      <c r="F427" s="98"/>
      <c r="G427" s="98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144"/>
      <c r="E428" s="98"/>
      <c r="F428" s="98"/>
      <c r="G428" s="98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144"/>
      <c r="E429" s="98"/>
      <c r="F429" s="98"/>
      <c r="G429" s="98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144"/>
      <c r="E430" s="98"/>
      <c r="F430" s="98"/>
      <c r="G430" s="98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144"/>
      <c r="E431" s="98"/>
      <c r="F431" s="98"/>
      <c r="G431" s="98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144"/>
      <c r="E432" s="98"/>
      <c r="F432" s="98"/>
      <c r="G432" s="98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144"/>
      <c r="E433" s="98"/>
      <c r="F433" s="98"/>
      <c r="G433" s="98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144"/>
      <c r="E434" s="98"/>
      <c r="F434" s="98"/>
      <c r="G434" s="98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144"/>
      <c r="E435" s="98"/>
      <c r="F435" s="98"/>
      <c r="G435" s="98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144"/>
      <c r="E436" s="98"/>
      <c r="F436" s="98"/>
      <c r="G436" s="98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144"/>
      <c r="E437" s="98"/>
      <c r="F437" s="98"/>
      <c r="G437" s="98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144"/>
      <c r="E438" s="98"/>
      <c r="F438" s="98"/>
      <c r="G438" s="98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144"/>
      <c r="E439" s="98"/>
      <c r="F439" s="98"/>
      <c r="G439" s="98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144"/>
      <c r="E440" s="98"/>
      <c r="F440" s="98"/>
      <c r="G440" s="98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144"/>
      <c r="E441" s="98"/>
      <c r="F441" s="98"/>
      <c r="G441" s="98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144"/>
      <c r="E442" s="98"/>
      <c r="F442" s="98"/>
      <c r="G442" s="98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144"/>
      <c r="E443" s="98"/>
      <c r="F443" s="98"/>
      <c r="G443" s="98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144"/>
      <c r="E444" s="98"/>
      <c r="F444" s="98"/>
      <c r="G444" s="98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144"/>
      <c r="E445" s="98"/>
      <c r="F445" s="98"/>
      <c r="G445" s="98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144"/>
      <c r="E446" s="98"/>
      <c r="F446" s="98"/>
      <c r="G446" s="98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144"/>
      <c r="E447" s="98"/>
      <c r="F447" s="98"/>
      <c r="G447" s="98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144"/>
      <c r="E448" s="98"/>
      <c r="F448" s="98"/>
      <c r="G448" s="98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144"/>
      <c r="E449" s="98"/>
      <c r="F449" s="98"/>
      <c r="G449" s="98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144"/>
      <c r="E450" s="98"/>
      <c r="F450" s="98"/>
      <c r="G450" s="98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144"/>
      <c r="E451" s="98"/>
      <c r="F451" s="98"/>
      <c r="G451" s="98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144"/>
      <c r="E452" s="98"/>
      <c r="F452" s="98"/>
      <c r="G452" s="98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144"/>
      <c r="E453" s="98"/>
      <c r="F453" s="98"/>
      <c r="G453" s="98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144"/>
      <c r="E454" s="98"/>
      <c r="F454" s="98"/>
      <c r="G454" s="98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144"/>
      <c r="E455" s="98"/>
      <c r="F455" s="98"/>
      <c r="G455" s="98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144"/>
      <c r="E456" s="98"/>
      <c r="F456" s="98"/>
      <c r="G456" s="98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144"/>
      <c r="E457" s="98"/>
      <c r="F457" s="98"/>
      <c r="G457" s="98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144"/>
      <c r="E458" s="98"/>
      <c r="F458" s="98"/>
      <c r="G458" s="98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144"/>
      <c r="E459" s="98"/>
      <c r="F459" s="98"/>
      <c r="G459" s="98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144"/>
      <c r="E460" s="98"/>
      <c r="F460" s="98"/>
      <c r="G460" s="98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144"/>
      <c r="E461" s="98"/>
      <c r="F461" s="98"/>
      <c r="G461" s="98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144"/>
      <c r="E462" s="98"/>
      <c r="F462" s="98"/>
      <c r="G462" s="98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144"/>
      <c r="E463" s="98"/>
      <c r="F463" s="98"/>
      <c r="G463" s="98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144"/>
      <c r="E464" s="98"/>
      <c r="F464" s="98"/>
      <c r="G464" s="98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144"/>
      <c r="E465" s="98"/>
      <c r="F465" s="98"/>
      <c r="G465" s="98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144"/>
      <c r="E466" s="98"/>
      <c r="F466" s="98"/>
      <c r="G466" s="98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144"/>
      <c r="E467" s="98"/>
      <c r="F467" s="98"/>
      <c r="G467" s="98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144"/>
      <c r="E468" s="98"/>
      <c r="F468" s="98"/>
      <c r="G468" s="98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144"/>
      <c r="E469" s="98"/>
      <c r="F469" s="98"/>
      <c r="G469" s="98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144"/>
      <c r="E470" s="98"/>
      <c r="F470" s="98"/>
      <c r="G470" s="98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144"/>
      <c r="E471" s="98"/>
      <c r="F471" s="98"/>
      <c r="G471" s="98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144"/>
      <c r="E472" s="98"/>
      <c r="F472" s="98"/>
      <c r="G472" s="98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144"/>
      <c r="E473" s="98"/>
      <c r="F473" s="98"/>
      <c r="G473" s="98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144"/>
      <c r="E474" s="98"/>
      <c r="F474" s="98"/>
      <c r="G474" s="98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144"/>
      <c r="E475" s="98"/>
      <c r="F475" s="98"/>
      <c r="G475" s="98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144"/>
      <c r="E476" s="98"/>
      <c r="F476" s="98"/>
      <c r="G476" s="98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144"/>
      <c r="E477" s="98"/>
      <c r="F477" s="98"/>
      <c r="G477" s="98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144"/>
      <c r="E478" s="98"/>
      <c r="F478" s="98"/>
      <c r="G478" s="98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144"/>
      <c r="E479" s="98"/>
      <c r="F479" s="98"/>
      <c r="G479" s="98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144"/>
      <c r="E480" s="98"/>
      <c r="F480" s="98"/>
      <c r="G480" s="98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144"/>
      <c r="E481" s="98"/>
      <c r="F481" s="98"/>
      <c r="G481" s="98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144"/>
      <c r="E482" s="98"/>
      <c r="F482" s="98"/>
      <c r="G482" s="98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144"/>
      <c r="E483" s="98"/>
      <c r="F483" s="98"/>
      <c r="G483" s="98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144"/>
      <c r="E484" s="98"/>
      <c r="F484" s="98"/>
      <c r="G484" s="98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144"/>
      <c r="E485" s="98"/>
      <c r="F485" s="98"/>
      <c r="G485" s="98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144"/>
      <c r="E486" s="98"/>
      <c r="F486" s="98"/>
      <c r="G486" s="98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144"/>
      <c r="E487" s="98"/>
      <c r="F487" s="98"/>
      <c r="G487" s="98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144"/>
      <c r="E488" s="98"/>
      <c r="F488" s="98"/>
      <c r="G488" s="98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144"/>
      <c r="E489" s="98"/>
      <c r="F489" s="98"/>
      <c r="G489" s="98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144"/>
      <c r="E490" s="98"/>
      <c r="F490" s="98"/>
      <c r="G490" s="98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144"/>
      <c r="E491" s="98"/>
      <c r="F491" s="98"/>
      <c r="G491" s="98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144"/>
      <c r="E492" s="98"/>
      <c r="F492" s="98"/>
      <c r="G492" s="98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144"/>
      <c r="E493" s="98"/>
      <c r="F493" s="98"/>
      <c r="G493" s="98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144"/>
      <c r="E494" s="98"/>
      <c r="F494" s="98"/>
      <c r="G494" s="98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144"/>
      <c r="E495" s="98"/>
      <c r="F495" s="98"/>
      <c r="G495" s="98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144"/>
      <c r="E496" s="98"/>
      <c r="F496" s="98"/>
      <c r="G496" s="98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144"/>
      <c r="E497" s="98"/>
      <c r="F497" s="98"/>
      <c r="G497" s="98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144"/>
      <c r="E498" s="98"/>
      <c r="F498" s="98"/>
      <c r="G498" s="98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144"/>
      <c r="E499" s="98"/>
      <c r="F499" s="98"/>
      <c r="G499" s="98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144"/>
      <c r="E500" s="98"/>
      <c r="F500" s="98"/>
      <c r="G500" s="98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144"/>
      <c r="E501" s="98"/>
      <c r="F501" s="98"/>
      <c r="G501" s="98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144"/>
      <c r="E502" s="98"/>
      <c r="F502" s="98"/>
      <c r="G502" s="98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144"/>
      <c r="E503" s="98"/>
      <c r="F503" s="98"/>
      <c r="G503" s="98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144"/>
      <c r="E504" s="98"/>
      <c r="F504" s="98"/>
      <c r="G504" s="98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144"/>
      <c r="E505" s="98"/>
      <c r="F505" s="98"/>
      <c r="G505" s="98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144"/>
      <c r="E506" s="98"/>
      <c r="F506" s="98"/>
      <c r="G506" s="98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144"/>
      <c r="E507" s="98"/>
      <c r="F507" s="98"/>
      <c r="G507" s="98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144"/>
      <c r="E508" s="98"/>
      <c r="F508" s="98"/>
      <c r="G508" s="98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144"/>
      <c r="E509" s="98"/>
      <c r="F509" s="98"/>
      <c r="G509" s="98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144"/>
      <c r="E510" s="98"/>
      <c r="F510" s="98"/>
      <c r="G510" s="98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144"/>
      <c r="E511" s="98"/>
      <c r="F511" s="98"/>
      <c r="G511" s="98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144"/>
      <c r="E512" s="98"/>
      <c r="F512" s="98"/>
      <c r="G512" s="98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144"/>
      <c r="E513" s="98"/>
      <c r="F513" s="98"/>
      <c r="G513" s="98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144"/>
      <c r="E514" s="98"/>
      <c r="F514" s="98"/>
      <c r="G514" s="98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144"/>
      <c r="E515" s="98"/>
      <c r="F515" s="98"/>
      <c r="G515" s="98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144"/>
      <c r="E516" s="98"/>
      <c r="F516" s="98"/>
      <c r="G516" s="98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144"/>
      <c r="E517" s="98"/>
      <c r="F517" s="98"/>
      <c r="G517" s="98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144"/>
      <c r="E518" s="98"/>
      <c r="F518" s="98"/>
      <c r="G518" s="98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144"/>
      <c r="E519" s="98"/>
      <c r="F519" s="98"/>
      <c r="G519" s="98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144"/>
      <c r="E520" s="98"/>
      <c r="F520" s="98"/>
      <c r="G520" s="98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144"/>
      <c r="E521" s="98"/>
      <c r="F521" s="98"/>
      <c r="G521" s="98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144"/>
      <c r="E522" s="98"/>
      <c r="F522" s="98"/>
      <c r="G522" s="98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144"/>
      <c r="E523" s="98"/>
      <c r="F523" s="98"/>
      <c r="G523" s="98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144"/>
      <c r="E524" s="98"/>
      <c r="F524" s="98"/>
      <c r="G524" s="98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144"/>
      <c r="E525" s="98"/>
      <c r="F525" s="98"/>
      <c r="G525" s="98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144"/>
      <c r="E526" s="98"/>
      <c r="F526" s="98"/>
      <c r="G526" s="98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144"/>
      <c r="E527" s="98"/>
      <c r="F527" s="98"/>
      <c r="G527" s="98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144"/>
      <c r="E528" s="98"/>
      <c r="F528" s="98"/>
      <c r="G528" s="98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144"/>
      <c r="E529" s="98"/>
      <c r="F529" s="98"/>
      <c r="G529" s="98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144"/>
      <c r="E530" s="98"/>
      <c r="F530" s="98"/>
      <c r="G530" s="98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144"/>
      <c r="E531" s="98"/>
      <c r="F531" s="98"/>
      <c r="G531" s="98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144"/>
      <c r="E532" s="98"/>
      <c r="F532" s="98"/>
      <c r="G532" s="98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144"/>
      <c r="E533" s="98"/>
      <c r="F533" s="98"/>
      <c r="G533" s="98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144"/>
      <c r="E534" s="98"/>
      <c r="F534" s="98"/>
      <c r="G534" s="98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144"/>
      <c r="E535" s="98"/>
      <c r="F535" s="98"/>
      <c r="G535" s="98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144"/>
      <c r="E536" s="98"/>
      <c r="F536" s="98"/>
      <c r="G536" s="98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144"/>
      <c r="E537" s="98"/>
      <c r="F537" s="98"/>
      <c r="G537" s="98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144"/>
      <c r="E538" s="98"/>
      <c r="F538" s="98"/>
      <c r="G538" s="98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144"/>
      <c r="E539" s="98"/>
      <c r="F539" s="98"/>
      <c r="G539" s="98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144"/>
      <c r="E540" s="98"/>
      <c r="F540" s="98"/>
      <c r="G540" s="98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144"/>
      <c r="E541" s="98"/>
      <c r="F541" s="98"/>
      <c r="G541" s="98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144"/>
      <c r="E542" s="98"/>
      <c r="F542" s="98"/>
      <c r="G542" s="98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144"/>
      <c r="E543" s="98"/>
      <c r="F543" s="98"/>
      <c r="G543" s="98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144"/>
      <c r="E544" s="98"/>
      <c r="F544" s="98"/>
      <c r="G544" s="98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144"/>
      <c r="E545" s="98"/>
      <c r="F545" s="98"/>
      <c r="G545" s="98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144"/>
      <c r="E546" s="98"/>
      <c r="F546" s="98"/>
      <c r="G546" s="98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144"/>
      <c r="E547" s="98"/>
      <c r="F547" s="98"/>
      <c r="G547" s="98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144"/>
      <c r="E548" s="98"/>
      <c r="F548" s="98"/>
      <c r="G548" s="98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144"/>
      <c r="E549" s="98"/>
      <c r="F549" s="98"/>
      <c r="G549" s="98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144"/>
      <c r="E550" s="98"/>
      <c r="F550" s="98"/>
      <c r="G550" s="98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144"/>
      <c r="E551" s="98"/>
      <c r="F551" s="98"/>
      <c r="G551" s="98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144"/>
      <c r="E552" s="98"/>
      <c r="F552" s="98"/>
      <c r="G552" s="98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144"/>
      <c r="E553" s="98"/>
      <c r="F553" s="98"/>
      <c r="G553" s="98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144"/>
      <c r="E554" s="98"/>
      <c r="F554" s="98"/>
      <c r="G554" s="98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144"/>
      <c r="E555" s="98"/>
      <c r="F555" s="98"/>
      <c r="G555" s="98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144"/>
      <c r="E556" s="98"/>
      <c r="F556" s="98"/>
      <c r="G556" s="98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144"/>
      <c r="E557" s="98"/>
      <c r="F557" s="98"/>
      <c r="G557" s="98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144"/>
      <c r="E558" s="98"/>
      <c r="F558" s="98"/>
      <c r="G558" s="98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144"/>
      <c r="E559" s="98"/>
      <c r="F559" s="98"/>
      <c r="G559" s="98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144"/>
      <c r="E560" s="98"/>
      <c r="F560" s="98"/>
      <c r="G560" s="98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144"/>
      <c r="E561" s="98"/>
      <c r="F561" s="98"/>
      <c r="G561" s="98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144"/>
      <c r="E562" s="98"/>
      <c r="F562" s="98"/>
      <c r="G562" s="98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144"/>
      <c r="E563" s="98"/>
      <c r="F563" s="98"/>
      <c r="G563" s="98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144"/>
      <c r="E564" s="98"/>
      <c r="F564" s="98"/>
      <c r="G564" s="98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144"/>
      <c r="E565" s="98"/>
      <c r="F565" s="98"/>
      <c r="G565" s="98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144"/>
      <c r="E566" s="98"/>
      <c r="F566" s="98"/>
      <c r="G566" s="98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144"/>
      <c r="E567" s="98"/>
      <c r="F567" s="98"/>
      <c r="G567" s="98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144"/>
      <c r="E568" s="98"/>
      <c r="F568" s="98"/>
      <c r="G568" s="98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144"/>
      <c r="E569" s="98"/>
      <c r="F569" s="98"/>
      <c r="G569" s="98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144"/>
      <c r="E570" s="98"/>
      <c r="F570" s="98"/>
      <c r="G570" s="98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144"/>
      <c r="E571" s="98"/>
      <c r="F571" s="98"/>
      <c r="G571" s="98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144"/>
      <c r="E572" s="98"/>
      <c r="F572" s="98"/>
      <c r="G572" s="98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144"/>
      <c r="E573" s="98"/>
      <c r="F573" s="98"/>
      <c r="G573" s="98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144"/>
      <c r="E574" s="98"/>
      <c r="F574" s="98"/>
      <c r="G574" s="98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144"/>
      <c r="E575" s="98"/>
      <c r="F575" s="98"/>
      <c r="G575" s="98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144"/>
      <c r="E576" s="98"/>
      <c r="F576" s="98"/>
      <c r="G576" s="98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144"/>
      <c r="E577" s="98"/>
      <c r="F577" s="98"/>
      <c r="G577" s="98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144"/>
      <c r="E578" s="98"/>
      <c r="F578" s="98"/>
      <c r="G578" s="98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144"/>
      <c r="E579" s="98"/>
      <c r="F579" s="98"/>
      <c r="G579" s="98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144"/>
      <c r="E580" s="98"/>
      <c r="F580" s="98"/>
      <c r="G580" s="98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144"/>
      <c r="E581" s="98"/>
      <c r="F581" s="98"/>
      <c r="G581" s="98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144"/>
      <c r="E582" s="98"/>
      <c r="F582" s="98"/>
      <c r="G582" s="98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144"/>
      <c r="E583" s="98"/>
      <c r="F583" s="98"/>
      <c r="G583" s="98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144"/>
      <c r="E584" s="98"/>
      <c r="F584" s="98"/>
      <c r="G584" s="98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144"/>
      <c r="E585" s="98"/>
      <c r="F585" s="98"/>
      <c r="G585" s="98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144"/>
      <c r="E586" s="98"/>
      <c r="F586" s="98"/>
      <c r="G586" s="98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144"/>
      <c r="E587" s="98"/>
      <c r="F587" s="98"/>
      <c r="G587" s="98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144"/>
      <c r="E588" s="98"/>
      <c r="F588" s="98"/>
      <c r="G588" s="98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144"/>
      <c r="E589" s="98"/>
      <c r="F589" s="98"/>
      <c r="G589" s="98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144"/>
      <c r="E590" s="98"/>
      <c r="F590" s="98"/>
      <c r="G590" s="98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144"/>
      <c r="E591" s="98"/>
      <c r="F591" s="98"/>
      <c r="G591" s="98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144"/>
      <c r="E592" s="98"/>
      <c r="F592" s="98"/>
      <c r="G592" s="98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144"/>
      <c r="E593" s="98"/>
      <c r="F593" s="98"/>
      <c r="G593" s="98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144"/>
      <c r="E594" s="98"/>
      <c r="F594" s="98"/>
      <c r="G594" s="98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144"/>
      <c r="E595" s="98"/>
      <c r="F595" s="98"/>
      <c r="G595" s="98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144"/>
      <c r="E596" s="98"/>
      <c r="F596" s="98"/>
      <c r="G596" s="98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144"/>
      <c r="E597" s="98"/>
      <c r="F597" s="98"/>
      <c r="G597" s="98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144"/>
      <c r="E598" s="98"/>
      <c r="F598" s="98"/>
      <c r="G598" s="98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144"/>
      <c r="E599" s="98"/>
      <c r="F599" s="98"/>
      <c r="G599" s="98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144"/>
      <c r="E600" s="98"/>
      <c r="F600" s="98"/>
      <c r="G600" s="98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144"/>
      <c r="E601" s="98"/>
      <c r="F601" s="98"/>
      <c r="G601" s="98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144"/>
      <c r="E602" s="98"/>
      <c r="F602" s="98"/>
      <c r="G602" s="98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144"/>
      <c r="E603" s="98"/>
      <c r="F603" s="98"/>
      <c r="G603" s="98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144"/>
      <c r="E604" s="98"/>
      <c r="F604" s="98"/>
      <c r="G604" s="98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144"/>
      <c r="E605" s="98"/>
      <c r="F605" s="98"/>
      <c r="G605" s="98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144"/>
      <c r="E606" s="98"/>
      <c r="F606" s="98"/>
      <c r="G606" s="98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144"/>
      <c r="E607" s="98"/>
      <c r="F607" s="98"/>
      <c r="G607" s="98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144"/>
      <c r="E608" s="98"/>
      <c r="F608" s="98"/>
      <c r="G608" s="98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144"/>
      <c r="E609" s="98"/>
      <c r="F609" s="98"/>
      <c r="G609" s="98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144"/>
      <c r="E610" s="98"/>
      <c r="F610" s="98"/>
      <c r="G610" s="98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144"/>
      <c r="E611" s="98"/>
      <c r="F611" s="98"/>
      <c r="G611" s="98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144"/>
      <c r="E612" s="98"/>
      <c r="F612" s="98"/>
      <c r="G612" s="98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144"/>
      <c r="E613" s="98"/>
      <c r="F613" s="98"/>
      <c r="G613" s="98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144"/>
      <c r="E614" s="98"/>
      <c r="F614" s="98"/>
      <c r="G614" s="98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144"/>
      <c r="E615" s="98"/>
      <c r="F615" s="98"/>
      <c r="G615" s="98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144"/>
      <c r="E616" s="98"/>
      <c r="F616" s="98"/>
      <c r="G616" s="98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144"/>
      <c r="E617" s="98"/>
      <c r="F617" s="98"/>
      <c r="G617" s="98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144"/>
      <c r="E618" s="98"/>
      <c r="F618" s="98"/>
      <c r="G618" s="98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144"/>
      <c r="E619" s="98"/>
      <c r="F619" s="98"/>
      <c r="G619" s="98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144"/>
      <c r="E620" s="98"/>
      <c r="F620" s="98"/>
      <c r="G620" s="98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144"/>
      <c r="E621" s="98"/>
      <c r="F621" s="98"/>
      <c r="G621" s="98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144"/>
      <c r="E622" s="98"/>
      <c r="F622" s="98"/>
      <c r="G622" s="98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144"/>
      <c r="E623" s="98"/>
      <c r="F623" s="98"/>
      <c r="G623" s="98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144"/>
      <c r="E624" s="98"/>
      <c r="F624" s="98"/>
      <c r="G624" s="98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144"/>
      <c r="E625" s="98"/>
      <c r="F625" s="98"/>
      <c r="G625" s="98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144"/>
      <c r="E626" s="98"/>
      <c r="F626" s="98"/>
      <c r="G626" s="98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144"/>
      <c r="E627" s="98"/>
      <c r="F627" s="98"/>
      <c r="G627" s="98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144"/>
      <c r="E628" s="98"/>
      <c r="F628" s="98"/>
      <c r="G628" s="98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144"/>
      <c r="E629" s="98"/>
      <c r="F629" s="98"/>
      <c r="G629" s="98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144"/>
      <c r="E630" s="98"/>
      <c r="F630" s="98"/>
      <c r="G630" s="98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144"/>
      <c r="E631" s="98"/>
      <c r="F631" s="98"/>
      <c r="G631" s="98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144"/>
      <c r="E632" s="98"/>
      <c r="F632" s="98"/>
      <c r="G632" s="98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144"/>
      <c r="E633" s="98"/>
      <c r="F633" s="98"/>
      <c r="G633" s="98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144"/>
      <c r="E634" s="98"/>
      <c r="F634" s="98"/>
      <c r="G634" s="98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144"/>
      <c r="E635" s="98"/>
      <c r="F635" s="98"/>
      <c r="G635" s="98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144"/>
      <c r="E636" s="98"/>
      <c r="F636" s="98"/>
      <c r="G636" s="98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144"/>
      <c r="E637" s="98"/>
      <c r="F637" s="98"/>
      <c r="G637" s="98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144"/>
      <c r="E638" s="98"/>
      <c r="F638" s="98"/>
      <c r="G638" s="98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144"/>
      <c r="E639" s="98"/>
      <c r="F639" s="98"/>
      <c r="G639" s="98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144"/>
      <c r="E640" s="98"/>
      <c r="F640" s="98"/>
      <c r="G640" s="98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144"/>
      <c r="E641" s="98"/>
      <c r="F641" s="98"/>
      <c r="G641" s="98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144"/>
      <c r="E642" s="98"/>
      <c r="F642" s="98"/>
      <c r="G642" s="98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144"/>
      <c r="E643" s="98"/>
      <c r="F643" s="98"/>
      <c r="G643" s="98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144"/>
      <c r="E644" s="98"/>
      <c r="F644" s="98"/>
      <c r="G644" s="98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144"/>
      <c r="E645" s="98"/>
      <c r="F645" s="98"/>
      <c r="G645" s="98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144"/>
      <c r="E646" s="98"/>
      <c r="F646" s="98"/>
      <c r="G646" s="98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144"/>
      <c r="E647" s="98"/>
      <c r="F647" s="98"/>
      <c r="G647" s="98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144"/>
      <c r="E648" s="98"/>
      <c r="F648" s="98"/>
      <c r="G648" s="98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144"/>
      <c r="E649" s="98"/>
      <c r="F649" s="98"/>
      <c r="G649" s="98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144"/>
      <c r="E650" s="98"/>
      <c r="F650" s="98"/>
      <c r="G650" s="98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144"/>
      <c r="E651" s="98"/>
      <c r="F651" s="98"/>
      <c r="G651" s="98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144"/>
      <c r="E652" s="98"/>
      <c r="F652" s="98"/>
      <c r="G652" s="98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144"/>
      <c r="E653" s="98"/>
      <c r="F653" s="98"/>
      <c r="G653" s="98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144"/>
      <c r="E654" s="98"/>
      <c r="F654" s="98"/>
      <c r="G654" s="98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144"/>
      <c r="E655" s="98"/>
      <c r="F655" s="98"/>
      <c r="G655" s="98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144"/>
      <c r="E656" s="98"/>
      <c r="F656" s="98"/>
      <c r="G656" s="98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144"/>
      <c r="E657" s="98"/>
      <c r="F657" s="98"/>
      <c r="G657" s="98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144"/>
      <c r="E658" s="98"/>
      <c r="F658" s="98"/>
      <c r="G658" s="98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144"/>
      <c r="E659" s="98"/>
      <c r="F659" s="98"/>
      <c r="G659" s="98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144"/>
      <c r="E660" s="98"/>
      <c r="F660" s="98"/>
      <c r="G660" s="98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144"/>
      <c r="E661" s="98"/>
      <c r="F661" s="98"/>
      <c r="G661" s="98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144"/>
      <c r="E662" s="98"/>
      <c r="F662" s="98"/>
      <c r="G662" s="98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144"/>
      <c r="E663" s="98"/>
      <c r="F663" s="98"/>
      <c r="G663" s="98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144"/>
      <c r="E664" s="98"/>
      <c r="F664" s="98"/>
      <c r="G664" s="98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144"/>
      <c r="E665" s="98"/>
      <c r="F665" s="98"/>
      <c r="G665" s="98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144"/>
      <c r="E666" s="98"/>
      <c r="F666" s="98"/>
      <c r="G666" s="98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144"/>
      <c r="E667" s="98"/>
      <c r="F667" s="98"/>
      <c r="G667" s="98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144"/>
      <c r="E668" s="98"/>
      <c r="F668" s="98"/>
      <c r="G668" s="98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144"/>
      <c r="E669" s="98"/>
      <c r="F669" s="98"/>
      <c r="G669" s="98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144"/>
      <c r="E670" s="98"/>
      <c r="F670" s="98"/>
      <c r="G670" s="98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144"/>
      <c r="E671" s="98"/>
      <c r="F671" s="98"/>
      <c r="G671" s="98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144"/>
      <c r="E672" s="98"/>
      <c r="F672" s="98"/>
      <c r="G672" s="98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144"/>
      <c r="E673" s="98"/>
      <c r="F673" s="98"/>
      <c r="G673" s="98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144"/>
      <c r="E674" s="98"/>
      <c r="F674" s="98"/>
      <c r="G674" s="98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144"/>
      <c r="E675" s="98"/>
      <c r="F675" s="98"/>
      <c r="G675" s="98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144"/>
      <c r="E676" s="98"/>
      <c r="F676" s="98"/>
      <c r="G676" s="98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144"/>
      <c r="E677" s="98"/>
      <c r="F677" s="98"/>
      <c r="G677" s="98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144"/>
      <c r="E678" s="98"/>
      <c r="F678" s="98"/>
      <c r="G678" s="98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144"/>
      <c r="E679" s="98"/>
      <c r="F679" s="98"/>
      <c r="G679" s="98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144"/>
      <c r="E680" s="98"/>
      <c r="F680" s="98"/>
      <c r="G680" s="98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144"/>
      <c r="E681" s="98"/>
      <c r="F681" s="98"/>
      <c r="G681" s="98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144"/>
      <c r="E682" s="98"/>
      <c r="F682" s="98"/>
      <c r="G682" s="98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144"/>
      <c r="E683" s="98"/>
      <c r="F683" s="98"/>
      <c r="G683" s="98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144"/>
      <c r="E684" s="98"/>
      <c r="F684" s="98"/>
      <c r="G684" s="98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144"/>
      <c r="E685" s="98"/>
      <c r="F685" s="98"/>
      <c r="G685" s="98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144"/>
      <c r="E686" s="98"/>
      <c r="F686" s="98"/>
      <c r="G686" s="98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144"/>
      <c r="E687" s="98"/>
      <c r="F687" s="98"/>
      <c r="G687" s="98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144"/>
      <c r="E688" s="98"/>
      <c r="F688" s="98"/>
      <c r="G688" s="98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144"/>
      <c r="E689" s="98"/>
      <c r="F689" s="98"/>
      <c r="G689" s="98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144"/>
      <c r="E690" s="98"/>
      <c r="F690" s="98"/>
      <c r="G690" s="98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144"/>
      <c r="E691" s="98"/>
      <c r="F691" s="98"/>
      <c r="G691" s="98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144"/>
      <c r="E692" s="98"/>
      <c r="F692" s="98"/>
      <c r="G692" s="98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144"/>
      <c r="E693" s="98"/>
      <c r="F693" s="98"/>
      <c r="G693" s="98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144"/>
      <c r="E694" s="98"/>
      <c r="F694" s="98"/>
      <c r="G694" s="98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144"/>
      <c r="E695" s="98"/>
      <c r="F695" s="98"/>
      <c r="G695" s="98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144"/>
      <c r="E696" s="98"/>
      <c r="F696" s="98"/>
      <c r="G696" s="98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144"/>
      <c r="E697" s="98"/>
      <c r="F697" s="98"/>
      <c r="G697" s="98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144"/>
      <c r="E698" s="98"/>
      <c r="F698" s="98"/>
      <c r="G698" s="98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144"/>
      <c r="E699" s="98"/>
      <c r="F699" s="98"/>
      <c r="G699" s="98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144"/>
      <c r="E700" s="98"/>
      <c r="F700" s="98"/>
      <c r="G700" s="98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144"/>
      <c r="E701" s="98"/>
      <c r="F701" s="98"/>
      <c r="G701" s="98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144"/>
      <c r="E702" s="98"/>
      <c r="F702" s="98"/>
      <c r="G702" s="98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144"/>
      <c r="E703" s="98"/>
      <c r="F703" s="98"/>
      <c r="G703" s="98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144"/>
      <c r="E704" s="98"/>
      <c r="F704" s="98"/>
      <c r="G704" s="98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144"/>
      <c r="E705" s="98"/>
      <c r="F705" s="98"/>
      <c r="G705" s="98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144"/>
      <c r="E706" s="98"/>
      <c r="F706" s="98"/>
      <c r="G706" s="98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144"/>
      <c r="E707" s="98"/>
      <c r="F707" s="98"/>
      <c r="G707" s="98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144"/>
      <c r="E708" s="98"/>
      <c r="F708" s="98"/>
      <c r="G708" s="98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144"/>
      <c r="E709" s="98"/>
      <c r="F709" s="98"/>
      <c r="G709" s="98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144"/>
      <c r="E710" s="98"/>
      <c r="F710" s="98"/>
      <c r="G710" s="98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144"/>
      <c r="E711" s="98"/>
      <c r="F711" s="98"/>
      <c r="G711" s="98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144"/>
      <c r="E712" s="98"/>
      <c r="F712" s="98"/>
      <c r="G712" s="98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144"/>
      <c r="E713" s="98"/>
      <c r="F713" s="98"/>
      <c r="G713" s="98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144"/>
      <c r="E714" s="98"/>
      <c r="F714" s="98"/>
      <c r="G714" s="98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144"/>
      <c r="E715" s="98"/>
      <c r="F715" s="98"/>
      <c r="G715" s="98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144"/>
      <c r="E716" s="98"/>
      <c r="F716" s="98"/>
      <c r="G716" s="98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144"/>
      <c r="E717" s="98"/>
      <c r="F717" s="98"/>
      <c r="G717" s="98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144"/>
      <c r="E718" s="98"/>
      <c r="F718" s="98"/>
      <c r="G718" s="98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144"/>
      <c r="E719" s="98"/>
      <c r="F719" s="98"/>
      <c r="G719" s="98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144"/>
      <c r="E720" s="98"/>
      <c r="F720" s="98"/>
      <c r="G720" s="98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144"/>
      <c r="E721" s="98"/>
      <c r="F721" s="98"/>
      <c r="G721" s="98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144"/>
      <c r="E722" s="98"/>
      <c r="F722" s="98"/>
      <c r="G722" s="98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144"/>
      <c r="E723" s="98"/>
      <c r="F723" s="98"/>
      <c r="G723" s="98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144"/>
      <c r="E724" s="98"/>
      <c r="F724" s="98"/>
      <c r="G724" s="98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144"/>
      <c r="E725" s="98"/>
      <c r="F725" s="98"/>
      <c r="G725" s="98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144"/>
      <c r="E726" s="98"/>
      <c r="F726" s="98"/>
      <c r="G726" s="98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144"/>
      <c r="E727" s="98"/>
      <c r="F727" s="98"/>
      <c r="G727" s="98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144"/>
      <c r="E728" s="98"/>
      <c r="F728" s="98"/>
      <c r="G728" s="98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144"/>
      <c r="E729" s="98"/>
      <c r="F729" s="98"/>
      <c r="G729" s="98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144"/>
      <c r="E730" s="98"/>
      <c r="F730" s="98"/>
      <c r="G730" s="98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144"/>
      <c r="E731" s="98"/>
      <c r="F731" s="98"/>
      <c r="G731" s="98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144"/>
      <c r="E732" s="98"/>
      <c r="F732" s="98"/>
      <c r="G732" s="98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144"/>
      <c r="E733" s="98"/>
      <c r="F733" s="98"/>
      <c r="G733" s="98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144"/>
      <c r="E734" s="98"/>
      <c r="F734" s="98"/>
      <c r="G734" s="98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144"/>
      <c r="E735" s="98"/>
      <c r="F735" s="98"/>
      <c r="G735" s="98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144"/>
      <c r="E736" s="98"/>
      <c r="F736" s="98"/>
      <c r="G736" s="98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144"/>
      <c r="E737" s="98"/>
      <c r="F737" s="98"/>
      <c r="G737" s="98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144"/>
      <c r="E738" s="98"/>
      <c r="F738" s="98"/>
      <c r="G738" s="98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144"/>
      <c r="E739" s="98"/>
      <c r="F739" s="98"/>
      <c r="G739" s="98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144"/>
      <c r="E740" s="98"/>
      <c r="F740" s="98"/>
      <c r="G740" s="98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144"/>
      <c r="E741" s="98"/>
      <c r="F741" s="98"/>
      <c r="G741" s="98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144"/>
      <c r="E742" s="98"/>
      <c r="F742" s="98"/>
      <c r="G742" s="98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144"/>
      <c r="E743" s="98"/>
      <c r="F743" s="98"/>
      <c r="G743" s="98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144"/>
      <c r="E744" s="98"/>
      <c r="F744" s="98"/>
      <c r="G744" s="98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144"/>
      <c r="E745" s="98"/>
      <c r="F745" s="98"/>
      <c r="G745" s="98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144"/>
      <c r="E746" s="98"/>
      <c r="F746" s="98"/>
      <c r="G746" s="98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144"/>
      <c r="E747" s="98"/>
      <c r="F747" s="98"/>
      <c r="G747" s="98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144"/>
      <c r="E748" s="98"/>
      <c r="F748" s="98"/>
      <c r="G748" s="98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144"/>
      <c r="E749" s="98"/>
      <c r="F749" s="98"/>
      <c r="G749" s="98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144"/>
      <c r="E750" s="98"/>
      <c r="F750" s="98"/>
      <c r="G750" s="98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144"/>
      <c r="E751" s="98"/>
      <c r="F751" s="98"/>
      <c r="G751" s="98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144"/>
      <c r="E752" s="98"/>
      <c r="F752" s="98"/>
      <c r="G752" s="98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144"/>
      <c r="E753" s="98"/>
      <c r="F753" s="98"/>
      <c r="G753" s="98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144"/>
      <c r="E754" s="98"/>
      <c r="F754" s="98"/>
      <c r="G754" s="98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144"/>
      <c r="E755" s="98"/>
      <c r="F755" s="98"/>
      <c r="G755" s="98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144"/>
      <c r="E756" s="98"/>
      <c r="F756" s="98"/>
      <c r="G756" s="98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144"/>
      <c r="E757" s="98"/>
      <c r="F757" s="98"/>
      <c r="G757" s="98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144"/>
      <c r="E758" s="98"/>
      <c r="F758" s="98"/>
      <c r="G758" s="98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144"/>
      <c r="E759" s="98"/>
      <c r="F759" s="98"/>
      <c r="G759" s="98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144"/>
      <c r="E760" s="98"/>
      <c r="F760" s="98"/>
      <c r="G760" s="98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144"/>
      <c r="E761" s="98"/>
      <c r="F761" s="98"/>
      <c r="G761" s="98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144"/>
      <c r="E762" s="98"/>
      <c r="F762" s="98"/>
      <c r="G762" s="98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144"/>
      <c r="E763" s="98"/>
      <c r="F763" s="98"/>
      <c r="G763" s="98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144"/>
      <c r="E764" s="98"/>
      <c r="F764" s="98"/>
      <c r="G764" s="98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144"/>
      <c r="E765" s="98"/>
      <c r="F765" s="98"/>
      <c r="G765" s="98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144"/>
      <c r="E766" s="98"/>
      <c r="F766" s="98"/>
      <c r="G766" s="98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144"/>
      <c r="E767" s="98"/>
      <c r="F767" s="98"/>
      <c r="G767" s="98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144"/>
      <c r="E768" s="98"/>
      <c r="F768" s="98"/>
      <c r="G768" s="98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144"/>
      <c r="E769" s="98"/>
      <c r="F769" s="98"/>
      <c r="G769" s="98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144"/>
      <c r="E770" s="98"/>
      <c r="F770" s="98"/>
      <c r="G770" s="98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144"/>
      <c r="E771" s="98"/>
      <c r="F771" s="98"/>
      <c r="G771" s="98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144"/>
      <c r="E772" s="98"/>
      <c r="F772" s="98"/>
      <c r="G772" s="98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144"/>
      <c r="E773" s="98"/>
      <c r="F773" s="98"/>
      <c r="G773" s="98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144"/>
      <c r="E774" s="98"/>
      <c r="F774" s="98"/>
      <c r="G774" s="98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144"/>
      <c r="E775" s="98"/>
      <c r="F775" s="98"/>
      <c r="G775" s="98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144"/>
      <c r="E776" s="98"/>
      <c r="F776" s="98"/>
      <c r="G776" s="98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144"/>
      <c r="E777" s="98"/>
      <c r="F777" s="98"/>
      <c r="G777" s="98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144"/>
      <c r="E778" s="98"/>
      <c r="F778" s="98"/>
      <c r="G778" s="98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144"/>
      <c r="E779" s="98"/>
      <c r="F779" s="98"/>
      <c r="G779" s="98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144"/>
      <c r="E780" s="98"/>
      <c r="F780" s="98"/>
      <c r="G780" s="98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144"/>
      <c r="E781" s="98"/>
      <c r="F781" s="98"/>
      <c r="G781" s="98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144"/>
      <c r="E782" s="98"/>
      <c r="F782" s="98"/>
      <c r="G782" s="98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144"/>
      <c r="E783" s="98"/>
      <c r="F783" s="98"/>
      <c r="G783" s="98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144"/>
      <c r="E784" s="98"/>
      <c r="F784" s="98"/>
      <c r="G784" s="98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144"/>
      <c r="E785" s="98"/>
      <c r="F785" s="98"/>
      <c r="G785" s="98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144"/>
      <c r="E786" s="98"/>
      <c r="F786" s="98"/>
      <c r="G786" s="98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144"/>
      <c r="E787" s="98"/>
      <c r="F787" s="98"/>
      <c r="G787" s="98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144"/>
      <c r="E788" s="98"/>
      <c r="F788" s="98"/>
      <c r="G788" s="98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144"/>
      <c r="E789" s="98"/>
      <c r="F789" s="98"/>
      <c r="G789" s="98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144"/>
      <c r="E790" s="98"/>
      <c r="F790" s="98"/>
      <c r="G790" s="98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144"/>
      <c r="E791" s="98"/>
      <c r="F791" s="98"/>
      <c r="G791" s="98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144"/>
      <c r="E792" s="98"/>
      <c r="F792" s="98"/>
      <c r="G792" s="98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144"/>
      <c r="E793" s="98"/>
      <c r="F793" s="98"/>
      <c r="G793" s="98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144"/>
      <c r="E794" s="98"/>
      <c r="F794" s="98"/>
      <c r="G794" s="98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144"/>
      <c r="E795" s="98"/>
      <c r="F795" s="98"/>
      <c r="G795" s="98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144"/>
      <c r="E796" s="98"/>
      <c r="F796" s="98"/>
      <c r="G796" s="98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144"/>
      <c r="E797" s="98"/>
      <c r="F797" s="98"/>
      <c r="G797" s="98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144"/>
      <c r="E798" s="98"/>
      <c r="F798" s="98"/>
      <c r="G798" s="98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144"/>
      <c r="E799" s="98"/>
      <c r="F799" s="98"/>
      <c r="G799" s="98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144"/>
      <c r="E800" s="98"/>
      <c r="F800" s="98"/>
      <c r="G800" s="98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144"/>
      <c r="E801" s="98"/>
      <c r="F801" s="98"/>
      <c r="G801" s="98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144"/>
      <c r="E802" s="98"/>
      <c r="F802" s="98"/>
      <c r="G802" s="98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144"/>
      <c r="E803" s="98"/>
      <c r="F803" s="98"/>
      <c r="G803" s="98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144"/>
      <c r="E804" s="98"/>
      <c r="F804" s="98"/>
      <c r="G804" s="98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144"/>
      <c r="E805" s="98"/>
      <c r="F805" s="98"/>
      <c r="G805" s="98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144"/>
      <c r="E806" s="98"/>
      <c r="F806" s="98"/>
      <c r="G806" s="98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144"/>
      <c r="E807" s="98"/>
      <c r="F807" s="98"/>
      <c r="G807" s="98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144"/>
      <c r="E808" s="98"/>
      <c r="F808" s="98"/>
      <c r="G808" s="98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144"/>
      <c r="E809" s="98"/>
      <c r="F809" s="98"/>
      <c r="G809" s="98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144"/>
      <c r="E810" s="98"/>
      <c r="F810" s="98"/>
      <c r="G810" s="98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144"/>
      <c r="E811" s="98"/>
      <c r="F811" s="98"/>
      <c r="G811" s="98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144"/>
      <c r="E812" s="98"/>
      <c r="F812" s="98"/>
      <c r="G812" s="98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144"/>
      <c r="E813" s="98"/>
      <c r="F813" s="98"/>
      <c r="G813" s="98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144"/>
      <c r="E814" s="98"/>
      <c r="F814" s="98"/>
      <c r="G814" s="98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144"/>
      <c r="E815" s="98"/>
      <c r="F815" s="98"/>
      <c r="G815" s="98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144"/>
      <c r="E816" s="98"/>
      <c r="F816" s="98"/>
      <c r="G816" s="98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144"/>
      <c r="E817" s="98"/>
      <c r="F817" s="98"/>
      <c r="G817" s="98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144"/>
      <c r="E818" s="98"/>
      <c r="F818" s="98"/>
      <c r="G818" s="98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144"/>
      <c r="E819" s="98"/>
      <c r="F819" s="98"/>
      <c r="G819" s="98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144"/>
      <c r="E820" s="98"/>
      <c r="F820" s="98"/>
      <c r="G820" s="98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144"/>
      <c r="E821" s="98"/>
      <c r="F821" s="98"/>
      <c r="G821" s="98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144"/>
      <c r="E822" s="98"/>
      <c r="F822" s="98"/>
      <c r="G822" s="98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144"/>
      <c r="E823" s="98"/>
      <c r="F823" s="98"/>
      <c r="G823" s="98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144"/>
      <c r="E824" s="98"/>
      <c r="F824" s="98"/>
      <c r="G824" s="98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144"/>
      <c r="E825" s="98"/>
      <c r="F825" s="98"/>
      <c r="G825" s="98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144"/>
      <c r="E826" s="98"/>
      <c r="F826" s="98"/>
      <c r="G826" s="98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144"/>
      <c r="E827" s="98"/>
      <c r="F827" s="98"/>
      <c r="G827" s="98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144"/>
      <c r="E828" s="98"/>
      <c r="F828" s="98"/>
      <c r="G828" s="98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144"/>
      <c r="E829" s="98"/>
      <c r="F829" s="98"/>
      <c r="G829" s="98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144"/>
      <c r="E830" s="98"/>
      <c r="F830" s="98"/>
      <c r="G830" s="98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144"/>
      <c r="E831" s="98"/>
      <c r="F831" s="98"/>
      <c r="G831" s="98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144"/>
      <c r="E832" s="98"/>
      <c r="F832" s="98"/>
      <c r="G832" s="98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144"/>
      <c r="E833" s="98"/>
      <c r="F833" s="98"/>
      <c r="G833" s="98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144"/>
      <c r="E834" s="98"/>
      <c r="F834" s="98"/>
      <c r="G834" s="98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144"/>
      <c r="E835" s="98"/>
      <c r="F835" s="98"/>
      <c r="G835" s="98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144"/>
      <c r="E836" s="98"/>
      <c r="F836" s="98"/>
      <c r="G836" s="98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144"/>
      <c r="E837" s="98"/>
      <c r="F837" s="98"/>
      <c r="G837" s="98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144"/>
      <c r="E838" s="98"/>
      <c r="F838" s="98"/>
      <c r="G838" s="98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144"/>
      <c r="E839" s="98"/>
      <c r="F839" s="98"/>
      <c r="G839" s="98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144"/>
      <c r="E840" s="98"/>
      <c r="F840" s="98"/>
      <c r="G840" s="98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144"/>
      <c r="E841" s="98"/>
      <c r="F841" s="98"/>
      <c r="G841" s="98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144"/>
      <c r="E842" s="98"/>
      <c r="F842" s="98"/>
      <c r="G842" s="98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144"/>
      <c r="E843" s="98"/>
      <c r="F843" s="98"/>
      <c r="G843" s="98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144"/>
      <c r="E844" s="98"/>
      <c r="F844" s="98"/>
      <c r="G844" s="98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144"/>
      <c r="E845" s="98"/>
      <c r="F845" s="98"/>
      <c r="G845" s="98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144"/>
      <c r="E846" s="98"/>
      <c r="F846" s="98"/>
      <c r="G846" s="98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144"/>
      <c r="E847" s="98"/>
      <c r="F847" s="98"/>
      <c r="G847" s="98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144"/>
      <c r="E848" s="98"/>
      <c r="F848" s="98"/>
      <c r="G848" s="98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144"/>
      <c r="E849" s="98"/>
      <c r="F849" s="98"/>
      <c r="G849" s="98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144"/>
      <c r="E850" s="98"/>
      <c r="F850" s="98"/>
      <c r="G850" s="98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144"/>
      <c r="E851" s="98"/>
      <c r="F851" s="98"/>
      <c r="G851" s="98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144"/>
      <c r="E852" s="98"/>
      <c r="F852" s="98"/>
      <c r="G852" s="98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144"/>
      <c r="E853" s="98"/>
      <c r="F853" s="98"/>
      <c r="G853" s="98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144"/>
      <c r="E854" s="98"/>
      <c r="F854" s="98"/>
      <c r="G854" s="98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144"/>
      <c r="E855" s="98"/>
      <c r="F855" s="98"/>
      <c r="G855" s="98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144"/>
      <c r="E856" s="98"/>
      <c r="F856" s="98"/>
      <c r="G856" s="98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144"/>
      <c r="E857" s="98"/>
      <c r="F857" s="98"/>
      <c r="G857" s="98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144"/>
      <c r="E858" s="98"/>
      <c r="F858" s="98"/>
      <c r="G858" s="98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144"/>
      <c r="E859" s="98"/>
      <c r="F859" s="98"/>
      <c r="G859" s="98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144"/>
      <c r="E860" s="98"/>
      <c r="F860" s="98"/>
      <c r="G860" s="98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144"/>
      <c r="E861" s="98"/>
      <c r="F861" s="98"/>
      <c r="G861" s="98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144"/>
      <c r="E862" s="98"/>
      <c r="F862" s="98"/>
      <c r="G862" s="98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144"/>
      <c r="E863" s="98"/>
      <c r="F863" s="98"/>
      <c r="G863" s="98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144"/>
      <c r="E864" s="98"/>
      <c r="F864" s="98"/>
      <c r="G864" s="98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144"/>
      <c r="E865" s="98"/>
      <c r="F865" s="98"/>
      <c r="G865" s="98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144"/>
      <c r="E866" s="98"/>
      <c r="F866" s="98"/>
      <c r="G866" s="98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144"/>
      <c r="E867" s="98"/>
      <c r="F867" s="98"/>
      <c r="G867" s="98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144"/>
      <c r="E868" s="98"/>
      <c r="F868" s="98"/>
      <c r="G868" s="98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144"/>
      <c r="E869" s="98"/>
      <c r="F869" s="98"/>
      <c r="G869" s="98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144"/>
      <c r="E870" s="98"/>
      <c r="F870" s="98"/>
      <c r="G870" s="98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144"/>
      <c r="E871" s="98"/>
      <c r="F871" s="98"/>
      <c r="G871" s="98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144"/>
      <c r="E872" s="98"/>
      <c r="F872" s="98"/>
      <c r="G872" s="98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144"/>
      <c r="E873" s="98"/>
      <c r="F873" s="98"/>
      <c r="G873" s="98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144"/>
      <c r="E874" s="98"/>
      <c r="F874" s="98"/>
      <c r="G874" s="98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144"/>
      <c r="E875" s="98"/>
      <c r="F875" s="98"/>
      <c r="G875" s="98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144"/>
      <c r="E876" s="98"/>
      <c r="F876" s="98"/>
      <c r="G876" s="98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144"/>
      <c r="E877" s="98"/>
      <c r="F877" s="98"/>
      <c r="G877" s="98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144"/>
      <c r="E878" s="98"/>
      <c r="F878" s="98"/>
      <c r="G878" s="98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144"/>
      <c r="E879" s="98"/>
      <c r="F879" s="98"/>
      <c r="G879" s="98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144"/>
      <c r="E880" s="98"/>
      <c r="F880" s="98"/>
      <c r="G880" s="98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144"/>
      <c r="E881" s="98"/>
      <c r="F881" s="98"/>
      <c r="G881" s="98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144"/>
      <c r="E882" s="98"/>
      <c r="F882" s="98"/>
      <c r="G882" s="98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144"/>
      <c r="E883" s="98"/>
      <c r="F883" s="98"/>
      <c r="G883" s="98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144"/>
      <c r="E884" s="98"/>
      <c r="F884" s="98"/>
      <c r="G884" s="98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144"/>
      <c r="E885" s="98"/>
      <c r="F885" s="98"/>
      <c r="G885" s="98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144"/>
      <c r="E886" s="98"/>
      <c r="F886" s="98"/>
      <c r="G886" s="98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144"/>
      <c r="E887" s="98"/>
      <c r="F887" s="98"/>
      <c r="G887" s="98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144"/>
      <c r="E888" s="98"/>
      <c r="F888" s="98"/>
      <c r="G888" s="98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144"/>
      <c r="E889" s="98"/>
      <c r="F889" s="98"/>
      <c r="G889" s="98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144"/>
      <c r="E890" s="98"/>
      <c r="F890" s="98"/>
      <c r="G890" s="98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144"/>
      <c r="E891" s="98"/>
      <c r="F891" s="98"/>
      <c r="G891" s="98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144"/>
      <c r="E892" s="98"/>
      <c r="F892" s="98"/>
      <c r="G892" s="98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144"/>
      <c r="E893" s="98"/>
      <c r="F893" s="98"/>
      <c r="G893" s="98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144"/>
      <c r="E894" s="98"/>
      <c r="F894" s="98"/>
      <c r="G894" s="98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144"/>
      <c r="E895" s="98"/>
      <c r="F895" s="98"/>
      <c r="G895" s="98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144"/>
      <c r="E896" s="98"/>
      <c r="F896" s="98"/>
      <c r="G896" s="98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144"/>
      <c r="E897" s="98"/>
      <c r="F897" s="98"/>
      <c r="G897" s="98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144"/>
      <c r="E898" s="98"/>
      <c r="F898" s="98"/>
      <c r="G898" s="98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144"/>
      <c r="E899" s="98"/>
      <c r="F899" s="98"/>
      <c r="G899" s="98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144"/>
      <c r="E900" s="98"/>
      <c r="F900" s="98"/>
      <c r="G900" s="98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144"/>
      <c r="E901" s="98"/>
      <c r="F901" s="98"/>
      <c r="G901" s="98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144"/>
      <c r="E902" s="98"/>
      <c r="F902" s="98"/>
      <c r="G902" s="98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144"/>
      <c r="E903" s="98"/>
      <c r="F903" s="98"/>
      <c r="G903" s="98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144"/>
      <c r="E904" s="98"/>
      <c r="F904" s="98"/>
      <c r="G904" s="98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144"/>
      <c r="E905" s="98"/>
      <c r="F905" s="98"/>
      <c r="G905" s="98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144"/>
      <c r="E906" s="98"/>
      <c r="F906" s="98"/>
      <c r="G906" s="98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144"/>
      <c r="E907" s="98"/>
      <c r="F907" s="98"/>
      <c r="G907" s="98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144"/>
      <c r="E908" s="98"/>
      <c r="F908" s="98"/>
      <c r="G908" s="98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144"/>
      <c r="E909" s="98"/>
      <c r="F909" s="98"/>
      <c r="G909" s="98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144"/>
      <c r="E910" s="98"/>
      <c r="F910" s="98"/>
      <c r="G910" s="98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144"/>
      <c r="E911" s="98"/>
      <c r="F911" s="98"/>
      <c r="G911" s="98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144"/>
      <c r="E912" s="98"/>
      <c r="F912" s="98"/>
      <c r="G912" s="98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144"/>
      <c r="E913" s="98"/>
      <c r="F913" s="98"/>
      <c r="G913" s="98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144"/>
      <c r="E914" s="98"/>
      <c r="F914" s="98"/>
      <c r="G914" s="98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144"/>
      <c r="E915" s="98"/>
      <c r="F915" s="98"/>
      <c r="G915" s="98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144"/>
      <c r="E916" s="98"/>
      <c r="F916" s="98"/>
      <c r="G916" s="98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144"/>
      <c r="E917" s="98"/>
      <c r="F917" s="98"/>
      <c r="G917" s="98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144"/>
      <c r="E918" s="98"/>
      <c r="F918" s="98"/>
      <c r="G918" s="98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144"/>
      <c r="E919" s="98"/>
      <c r="F919" s="98"/>
      <c r="G919" s="98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144"/>
      <c r="E920" s="98"/>
      <c r="F920" s="98"/>
      <c r="G920" s="98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144"/>
      <c r="E921" s="98"/>
      <c r="F921" s="98"/>
      <c r="G921" s="98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144"/>
      <c r="E922" s="98"/>
      <c r="F922" s="98"/>
      <c r="G922" s="98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144"/>
      <c r="E923" s="98"/>
      <c r="F923" s="98"/>
      <c r="G923" s="98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144"/>
      <c r="E924" s="98"/>
      <c r="F924" s="98"/>
      <c r="G924" s="98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144"/>
      <c r="E925" s="98"/>
      <c r="F925" s="98"/>
      <c r="G925" s="98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144"/>
      <c r="E926" s="98"/>
      <c r="F926" s="98"/>
      <c r="G926" s="98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144"/>
      <c r="E927" s="98"/>
      <c r="F927" s="98"/>
      <c r="G927" s="98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144"/>
      <c r="E928" s="98"/>
      <c r="F928" s="98"/>
      <c r="G928" s="98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144"/>
      <c r="E929" s="98"/>
      <c r="F929" s="98"/>
      <c r="G929" s="98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144"/>
      <c r="E930" s="98"/>
      <c r="F930" s="98"/>
      <c r="G930" s="98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144"/>
      <c r="E931" s="98"/>
      <c r="F931" s="98"/>
      <c r="G931" s="98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144"/>
      <c r="E932" s="98"/>
      <c r="F932" s="98"/>
      <c r="G932" s="98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144"/>
      <c r="E933" s="98"/>
      <c r="F933" s="98"/>
      <c r="G933" s="98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144"/>
      <c r="E934" s="98"/>
      <c r="F934" s="98"/>
      <c r="G934" s="98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144"/>
      <c r="E935" s="98"/>
      <c r="F935" s="98"/>
      <c r="G935" s="98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144"/>
      <c r="E936" s="98"/>
      <c r="F936" s="98"/>
      <c r="G936" s="98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144"/>
      <c r="E937" s="98"/>
      <c r="F937" s="98"/>
      <c r="G937" s="98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144"/>
      <c r="E938" s="98"/>
      <c r="F938" s="98"/>
      <c r="G938" s="98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144"/>
      <c r="E939" s="98"/>
      <c r="F939" s="98"/>
      <c r="G939" s="98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144"/>
      <c r="E940" s="98"/>
      <c r="F940" s="98"/>
      <c r="G940" s="98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144"/>
      <c r="E941" s="98"/>
      <c r="F941" s="98"/>
      <c r="G941" s="98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144"/>
      <c r="E942" s="98"/>
      <c r="F942" s="98"/>
      <c r="G942" s="98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144"/>
      <c r="E943" s="98"/>
      <c r="F943" s="98"/>
      <c r="G943" s="98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144"/>
      <c r="E944" s="98"/>
      <c r="F944" s="98"/>
      <c r="G944" s="98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144"/>
      <c r="E945" s="98"/>
      <c r="F945" s="98"/>
      <c r="G945" s="98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144"/>
      <c r="E946" s="98"/>
      <c r="F946" s="98"/>
      <c r="G946" s="98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144"/>
      <c r="E947" s="98"/>
      <c r="F947" s="98"/>
      <c r="G947" s="98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144"/>
      <c r="E948" s="98"/>
      <c r="F948" s="98"/>
      <c r="G948" s="98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144"/>
      <c r="E949" s="98"/>
      <c r="F949" s="98"/>
      <c r="G949" s="98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144"/>
      <c r="E950" s="98"/>
      <c r="F950" s="98"/>
      <c r="G950" s="98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144"/>
      <c r="E951" s="98"/>
      <c r="F951" s="98"/>
      <c r="G951" s="98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144"/>
      <c r="E952" s="98"/>
      <c r="F952" s="98"/>
      <c r="G952" s="98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144"/>
      <c r="E953" s="98"/>
      <c r="F953" s="98"/>
      <c r="G953" s="98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144"/>
      <c r="E954" s="98"/>
      <c r="F954" s="98"/>
      <c r="G954" s="98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144"/>
      <c r="E955" s="98"/>
      <c r="F955" s="98"/>
      <c r="G955" s="98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144"/>
      <c r="E956" s="98"/>
      <c r="F956" s="98"/>
      <c r="G956" s="98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144"/>
      <c r="E957" s="98"/>
      <c r="F957" s="98"/>
      <c r="G957" s="98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144"/>
      <c r="E958" s="98"/>
      <c r="F958" s="98"/>
      <c r="G958" s="98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144"/>
      <c r="E959" s="98"/>
      <c r="F959" s="98"/>
      <c r="G959" s="98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144"/>
      <c r="E960" s="98"/>
      <c r="F960" s="98"/>
      <c r="G960" s="98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144"/>
      <c r="E961" s="98"/>
      <c r="F961" s="98"/>
      <c r="G961" s="98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144"/>
      <c r="E962" s="98"/>
      <c r="F962" s="98"/>
      <c r="G962" s="98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144"/>
      <c r="E963" s="98"/>
      <c r="F963" s="98"/>
      <c r="G963" s="98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144"/>
      <c r="E964" s="98"/>
      <c r="F964" s="98"/>
      <c r="G964" s="98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144"/>
      <c r="E965" s="98"/>
      <c r="F965" s="98"/>
      <c r="G965" s="98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144"/>
      <c r="E966" s="98"/>
      <c r="F966" s="98"/>
      <c r="G966" s="98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144"/>
      <c r="E967" s="98"/>
      <c r="F967" s="98"/>
      <c r="G967" s="98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144"/>
      <c r="E968" s="98"/>
      <c r="F968" s="98"/>
      <c r="G968" s="98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144"/>
      <c r="E969" s="98"/>
      <c r="F969" s="98"/>
      <c r="G969" s="98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144"/>
      <c r="E970" s="98"/>
      <c r="F970" s="98"/>
      <c r="G970" s="98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144"/>
      <c r="E971" s="98"/>
      <c r="F971" s="98"/>
      <c r="G971" s="98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144"/>
      <c r="E972" s="98"/>
      <c r="F972" s="98"/>
      <c r="G972" s="98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144"/>
      <c r="E973" s="98"/>
      <c r="F973" s="98"/>
      <c r="G973" s="98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144"/>
      <c r="E974" s="98"/>
      <c r="F974" s="98"/>
      <c r="G974" s="98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144"/>
      <c r="E975" s="98"/>
      <c r="F975" s="98"/>
      <c r="G975" s="98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144"/>
      <c r="E976" s="98"/>
      <c r="F976" s="98"/>
      <c r="G976" s="98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144"/>
      <c r="E977" s="98"/>
      <c r="F977" s="98"/>
      <c r="G977" s="98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144"/>
      <c r="E978" s="98"/>
      <c r="F978" s="98"/>
      <c r="G978" s="98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144"/>
      <c r="E979" s="98"/>
      <c r="F979" s="98"/>
      <c r="G979" s="98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144"/>
      <c r="E980" s="98"/>
      <c r="F980" s="98"/>
      <c r="G980" s="98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144"/>
      <c r="E981" s="98"/>
      <c r="F981" s="98"/>
      <c r="G981" s="98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144"/>
      <c r="E982" s="98"/>
      <c r="F982" s="98"/>
      <c r="G982" s="98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144"/>
      <c r="E983" s="98"/>
      <c r="F983" s="98"/>
      <c r="G983" s="98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144"/>
      <c r="E984" s="98"/>
      <c r="F984" s="98"/>
      <c r="G984" s="98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144"/>
      <c r="E985" s="98"/>
      <c r="F985" s="98"/>
      <c r="G985" s="98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144"/>
      <c r="E986" s="98"/>
      <c r="F986" s="98"/>
      <c r="G986" s="98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144"/>
      <c r="E987" s="98"/>
      <c r="F987" s="98"/>
      <c r="G987" s="98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144"/>
      <c r="E988" s="98"/>
      <c r="F988" s="98"/>
      <c r="G988" s="98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144"/>
      <c r="E989" s="98"/>
      <c r="F989" s="98"/>
      <c r="G989" s="98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144"/>
      <c r="E990" s="98"/>
      <c r="F990" s="98"/>
      <c r="G990" s="98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144"/>
      <c r="E991" s="98"/>
      <c r="F991" s="98"/>
      <c r="G991" s="98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144"/>
      <c r="E992" s="98"/>
      <c r="F992" s="98"/>
      <c r="G992" s="98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144"/>
      <c r="E993" s="98"/>
      <c r="F993" s="98"/>
      <c r="G993" s="98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144"/>
      <c r="E994" s="98"/>
      <c r="F994" s="98"/>
      <c r="G994" s="98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144"/>
      <c r="E995" s="98"/>
      <c r="F995" s="98"/>
      <c r="G995" s="98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144"/>
      <c r="E996" s="98"/>
      <c r="F996" s="98"/>
      <c r="G996" s="98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144"/>
      <c r="E997" s="98"/>
      <c r="F997" s="98"/>
      <c r="G997" s="98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144"/>
      <c r="E998" s="98"/>
      <c r="F998" s="98"/>
      <c r="G998" s="98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144"/>
      <c r="E999" s="98"/>
      <c r="F999" s="98"/>
      <c r="G999" s="98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144"/>
      <c r="E1000" s="98"/>
      <c r="F1000" s="98"/>
      <c r="G1000" s="98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19.71"/>
    <col customWidth="1" min="2" max="2" width="17.0"/>
    <col customWidth="1" min="3" max="3" width="27.29"/>
    <col customWidth="1" min="4" max="4" width="23.86"/>
  </cols>
  <sheetData>
    <row r="1">
      <c r="A1" s="14" t="s">
        <v>126</v>
      </c>
      <c r="B1" s="14" t="s">
        <v>82</v>
      </c>
      <c r="C1" s="18"/>
      <c r="D1" s="88"/>
      <c r="E1" s="14" t="s">
        <v>201</v>
      </c>
      <c r="F1" s="30">
        <v>496.5</v>
      </c>
      <c r="G1" s="14" t="s">
        <v>202</v>
      </c>
    </row>
    <row r="2">
      <c r="A2" s="14" t="s">
        <v>129</v>
      </c>
      <c r="B2" s="86">
        <v>43489.0</v>
      </c>
      <c r="C2" s="87" t="s">
        <v>130</v>
      </c>
      <c r="D2" s="5">
        <v>1552.5</v>
      </c>
      <c r="E2" s="14" t="s">
        <v>201</v>
      </c>
      <c r="F2" s="30">
        <v>158.88</v>
      </c>
      <c r="G2" s="14" t="s">
        <v>308</v>
      </c>
    </row>
    <row r="3">
      <c r="A3" s="14" t="s">
        <v>131</v>
      </c>
      <c r="B3" s="86">
        <v>43531.0</v>
      </c>
      <c r="C3" s="87" t="s">
        <v>132</v>
      </c>
      <c r="D3" s="5">
        <v>0.0</v>
      </c>
      <c r="E3" s="14" t="s">
        <v>201</v>
      </c>
      <c r="F3" s="30">
        <v>233.12</v>
      </c>
      <c r="G3" s="14" t="s">
        <v>204</v>
      </c>
    </row>
    <row r="4">
      <c r="A4" s="14" t="s">
        <v>135</v>
      </c>
      <c r="B4" s="14" t="s">
        <v>309</v>
      </c>
      <c r="C4" s="87" t="s">
        <v>137</v>
      </c>
      <c r="D4" s="5">
        <v>0.0</v>
      </c>
      <c r="F4" s="30"/>
    </row>
    <row r="5">
      <c r="C5" s="7" t="s">
        <v>139</v>
      </c>
      <c r="D5" s="5">
        <v>0.0</v>
      </c>
      <c r="F5" s="30"/>
    </row>
    <row r="6">
      <c r="A6" s="14" t="s">
        <v>140</v>
      </c>
      <c r="C6" s="18"/>
      <c r="D6" s="88"/>
      <c r="E6" s="7" t="s">
        <v>220</v>
      </c>
      <c r="F6" s="88">
        <f>sum(F1:F5)</f>
        <v>888.5</v>
      </c>
    </row>
    <row r="7">
      <c r="A7" s="14" t="s">
        <v>210</v>
      </c>
      <c r="B7" s="91">
        <v>664.0</v>
      </c>
      <c r="C7" s="7" t="s">
        <v>142</v>
      </c>
      <c r="D7" s="5">
        <v>3002.83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C11" s="18"/>
      <c r="D11" s="88"/>
      <c r="E11" s="9"/>
    </row>
    <row r="12">
      <c r="C12" s="7" t="s">
        <v>153</v>
      </c>
      <c r="D12" s="88">
        <f t="shared" ref="D12:D15" si="1">sum(D7-D2)</f>
        <v>1450.33</v>
      </c>
      <c r="E12" s="85"/>
    </row>
    <row r="13">
      <c r="A13" s="14" t="s">
        <v>156</v>
      </c>
      <c r="B13" s="93">
        <f>sum(B7:B10)</f>
        <v>664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888.5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1552.5</v>
      </c>
      <c r="C15" s="7" t="s">
        <v>162</v>
      </c>
      <c r="D15" s="88">
        <f t="shared" si="1"/>
        <v>0</v>
      </c>
      <c r="E15" s="85"/>
    </row>
    <row r="16">
      <c r="A16" s="14" t="s">
        <v>164</v>
      </c>
      <c r="B16" s="95">
        <v>3002.83</v>
      </c>
      <c r="C16" s="18"/>
      <c r="D16" s="88"/>
      <c r="E16" s="85"/>
    </row>
    <row r="17">
      <c r="A17" s="14" t="s">
        <v>166</v>
      </c>
      <c r="B17" s="95">
        <v>104.09</v>
      </c>
      <c r="C17" s="18"/>
      <c r="D17" s="5"/>
      <c r="E17" s="88"/>
    </row>
    <row r="18">
      <c r="A18" s="14" t="s">
        <v>168</v>
      </c>
      <c r="B18" s="99">
        <f>sum(B16+B17)</f>
        <v>3106.92</v>
      </c>
      <c r="C18" s="18"/>
      <c r="D18" s="88"/>
      <c r="E18" s="9"/>
    </row>
    <row r="19">
      <c r="A19" s="14" t="s">
        <v>169</v>
      </c>
      <c r="B19" s="90">
        <f>sum(B16-B15)</f>
        <v>1450.33</v>
      </c>
      <c r="C19" s="18"/>
      <c r="D19" s="88"/>
    </row>
    <row r="20">
      <c r="A20" s="14" t="s">
        <v>310</v>
      </c>
      <c r="B20" s="103">
        <f>sum(B15*0.94)</f>
        <v>1459.35</v>
      </c>
      <c r="C20" s="18"/>
      <c r="D20" s="88"/>
    </row>
    <row r="21">
      <c r="A21" s="14" t="s">
        <v>173</v>
      </c>
      <c r="B21" s="30">
        <v>0.0</v>
      </c>
      <c r="C21" s="18"/>
      <c r="D21" s="88"/>
    </row>
    <row r="22">
      <c r="C22" s="18"/>
      <c r="D22" s="88"/>
    </row>
    <row r="23">
      <c r="C23" s="18"/>
      <c r="D23" s="88"/>
    </row>
    <row r="24">
      <c r="C24" s="18"/>
      <c r="D24" s="88"/>
    </row>
    <row r="25">
      <c r="C25" s="18"/>
      <c r="D25" s="88"/>
    </row>
    <row r="26">
      <c r="C26" s="18"/>
      <c r="D26" s="88"/>
    </row>
    <row r="27">
      <c r="C27" s="18"/>
      <c r="D27" s="88"/>
    </row>
    <row r="28">
      <c r="C28" s="18"/>
      <c r="D28" s="88"/>
    </row>
    <row r="29">
      <c r="C29" s="18"/>
      <c r="D29" s="88"/>
    </row>
    <row r="30">
      <c r="C30" s="18"/>
      <c r="D30" s="88"/>
    </row>
    <row r="31">
      <c r="C31" s="18"/>
      <c r="D31" s="88"/>
    </row>
    <row r="32">
      <c r="C32" s="18"/>
      <c r="D32" s="88"/>
    </row>
    <row r="33">
      <c r="C33" s="18"/>
      <c r="D33" s="88"/>
    </row>
    <row r="34">
      <c r="C34" s="18"/>
      <c r="D34" s="88"/>
    </row>
    <row r="35">
      <c r="C35" s="18"/>
      <c r="D35" s="88"/>
    </row>
    <row r="36">
      <c r="C36" s="18"/>
      <c r="D36" s="88"/>
    </row>
    <row r="37">
      <c r="C37" s="18"/>
      <c r="D37" s="88"/>
    </row>
    <row r="38">
      <c r="C38" s="18"/>
      <c r="D38" s="88"/>
    </row>
    <row r="39">
      <c r="C39" s="18"/>
      <c r="D39" s="88"/>
    </row>
    <row r="40">
      <c r="C40" s="18"/>
      <c r="D40" s="88"/>
    </row>
    <row r="41">
      <c r="C41" s="18"/>
      <c r="D41" s="88"/>
    </row>
    <row r="42">
      <c r="C42" s="18"/>
      <c r="D42" s="88"/>
    </row>
    <row r="43">
      <c r="C43" s="18"/>
      <c r="D43" s="88"/>
    </row>
    <row r="44">
      <c r="C44" s="18"/>
      <c r="D44" s="88"/>
    </row>
    <row r="45">
      <c r="C45" s="18"/>
      <c r="D45" s="88"/>
    </row>
    <row r="46">
      <c r="C46" s="18"/>
      <c r="D46" s="88"/>
    </row>
    <row r="47">
      <c r="C47" s="18"/>
      <c r="D47" s="88"/>
    </row>
    <row r="48">
      <c r="C48" s="18"/>
      <c r="D48" s="88"/>
    </row>
    <row r="49">
      <c r="C49" s="18"/>
      <c r="D49" s="88"/>
    </row>
    <row r="50">
      <c r="C50" s="18"/>
      <c r="D50" s="88"/>
    </row>
    <row r="51">
      <c r="C51" s="18"/>
      <c r="D51" s="88"/>
    </row>
    <row r="52">
      <c r="C52" s="18"/>
      <c r="D52" s="88"/>
    </row>
    <row r="53">
      <c r="C53" s="18"/>
      <c r="D53" s="88"/>
    </row>
    <row r="54">
      <c r="C54" s="18"/>
      <c r="D54" s="88"/>
    </row>
    <row r="55">
      <c r="C55" s="18"/>
      <c r="D55" s="88"/>
    </row>
    <row r="56">
      <c r="C56" s="18"/>
      <c r="D56" s="88"/>
    </row>
    <row r="57">
      <c r="C57" s="18"/>
      <c r="D57" s="88"/>
    </row>
    <row r="58">
      <c r="C58" s="18"/>
      <c r="D58" s="88"/>
    </row>
    <row r="59">
      <c r="C59" s="18"/>
      <c r="D59" s="88"/>
    </row>
    <row r="60">
      <c r="C60" s="18"/>
      <c r="D60" s="88"/>
    </row>
    <row r="61">
      <c r="C61" s="18"/>
      <c r="D61" s="88"/>
    </row>
    <row r="62">
      <c r="C62" s="18"/>
      <c r="D62" s="88"/>
    </row>
    <row r="63">
      <c r="C63" s="18"/>
      <c r="D63" s="88"/>
    </row>
    <row r="64">
      <c r="C64" s="18"/>
      <c r="D64" s="88"/>
    </row>
    <row r="65">
      <c r="C65" s="18"/>
      <c r="D65" s="88"/>
    </row>
    <row r="66">
      <c r="C66" s="18"/>
      <c r="D66" s="88"/>
    </row>
    <row r="67">
      <c r="C67" s="18"/>
      <c r="D67" s="88"/>
    </row>
    <row r="68">
      <c r="C68" s="18"/>
      <c r="D68" s="88"/>
    </row>
    <row r="69">
      <c r="C69" s="18"/>
      <c r="D69" s="88"/>
    </row>
    <row r="70">
      <c r="C70" s="18"/>
      <c r="D70" s="88"/>
    </row>
    <row r="71">
      <c r="C71" s="18"/>
      <c r="D71" s="88"/>
    </row>
    <row r="72">
      <c r="C72" s="18"/>
      <c r="D72" s="88"/>
    </row>
    <row r="73">
      <c r="C73" s="18"/>
      <c r="D73" s="88"/>
    </row>
    <row r="74">
      <c r="C74" s="18"/>
      <c r="D74" s="88"/>
    </row>
    <row r="75">
      <c r="C75" s="18"/>
      <c r="D75" s="88"/>
    </row>
    <row r="76">
      <c r="C76" s="18"/>
      <c r="D76" s="88"/>
    </row>
    <row r="77">
      <c r="C77" s="18"/>
      <c r="D77" s="88"/>
    </row>
    <row r="78">
      <c r="C78" s="18"/>
      <c r="D78" s="88"/>
    </row>
    <row r="79">
      <c r="C79" s="18"/>
      <c r="D79" s="88"/>
    </row>
    <row r="80">
      <c r="C80" s="18"/>
      <c r="D80" s="88"/>
    </row>
    <row r="81">
      <c r="C81" s="18"/>
      <c r="D81" s="88"/>
    </row>
    <row r="82">
      <c r="C82" s="18"/>
      <c r="D82" s="88"/>
    </row>
    <row r="83">
      <c r="C83" s="18"/>
      <c r="D83" s="88"/>
    </row>
    <row r="84">
      <c r="C84" s="18"/>
      <c r="D84" s="88"/>
    </row>
    <row r="85">
      <c r="C85" s="18"/>
      <c r="D85" s="88"/>
    </row>
    <row r="86">
      <c r="C86" s="18"/>
      <c r="D86" s="88"/>
    </row>
    <row r="87">
      <c r="C87" s="18"/>
      <c r="D87" s="88"/>
    </row>
    <row r="88">
      <c r="C88" s="18"/>
      <c r="D88" s="88"/>
    </row>
    <row r="89">
      <c r="C89" s="18"/>
      <c r="D89" s="88"/>
    </row>
    <row r="90">
      <c r="C90" s="18"/>
      <c r="D90" s="88"/>
    </row>
    <row r="91">
      <c r="C91" s="18"/>
      <c r="D91" s="88"/>
    </row>
    <row r="92">
      <c r="C92" s="18"/>
      <c r="D92" s="88"/>
    </row>
    <row r="93">
      <c r="C93" s="18"/>
      <c r="D93" s="88"/>
    </row>
    <row r="94">
      <c r="C94" s="18"/>
      <c r="D94" s="88"/>
    </row>
    <row r="95">
      <c r="C95" s="18"/>
      <c r="D95" s="88"/>
    </row>
    <row r="96">
      <c r="C96" s="18"/>
      <c r="D96" s="88"/>
    </row>
    <row r="97">
      <c r="C97" s="18"/>
      <c r="D97" s="88"/>
    </row>
    <row r="98">
      <c r="C98" s="18"/>
      <c r="D98" s="88"/>
    </row>
    <row r="99">
      <c r="C99" s="18"/>
      <c r="D99" s="88"/>
    </row>
    <row r="100">
      <c r="C100" s="18"/>
      <c r="D100" s="88"/>
    </row>
    <row r="101">
      <c r="C101" s="18"/>
      <c r="D101" s="88"/>
    </row>
    <row r="102">
      <c r="C102" s="18"/>
      <c r="D102" s="88"/>
    </row>
    <row r="103">
      <c r="C103" s="18"/>
      <c r="D103" s="88"/>
    </row>
    <row r="104">
      <c r="C104" s="18"/>
      <c r="D104" s="88"/>
    </row>
    <row r="105">
      <c r="C105" s="18"/>
      <c r="D105" s="88"/>
    </row>
    <row r="106">
      <c r="C106" s="18"/>
      <c r="D106" s="88"/>
    </row>
    <row r="107">
      <c r="C107" s="18"/>
      <c r="D107" s="88"/>
    </row>
    <row r="108">
      <c r="C108" s="18"/>
      <c r="D108" s="88"/>
    </row>
    <row r="109">
      <c r="C109" s="18"/>
      <c r="D109" s="88"/>
    </row>
    <row r="110">
      <c r="C110" s="18"/>
      <c r="D110" s="88"/>
    </row>
    <row r="111">
      <c r="C111" s="18"/>
      <c r="D111" s="88"/>
    </row>
    <row r="112">
      <c r="C112" s="18"/>
      <c r="D112" s="88"/>
    </row>
    <row r="113">
      <c r="C113" s="18"/>
      <c r="D113" s="88"/>
    </row>
    <row r="114">
      <c r="C114" s="18"/>
      <c r="D114" s="88"/>
    </row>
    <row r="115">
      <c r="C115" s="18"/>
      <c r="D115" s="88"/>
    </row>
    <row r="116">
      <c r="C116" s="18"/>
      <c r="D116" s="88"/>
    </row>
    <row r="117">
      <c r="C117" s="18"/>
      <c r="D117" s="88"/>
    </row>
    <row r="118">
      <c r="C118" s="18"/>
      <c r="D118" s="88"/>
    </row>
    <row r="119">
      <c r="C119" s="18"/>
      <c r="D119" s="88"/>
    </row>
    <row r="120">
      <c r="C120" s="18"/>
      <c r="D120" s="88"/>
    </row>
    <row r="121">
      <c r="C121" s="18"/>
      <c r="D121" s="88"/>
    </row>
    <row r="122">
      <c r="C122" s="18"/>
      <c r="D122" s="88"/>
    </row>
    <row r="123">
      <c r="C123" s="18"/>
      <c r="D123" s="88"/>
    </row>
    <row r="124">
      <c r="C124" s="18"/>
      <c r="D124" s="88"/>
    </row>
    <row r="125">
      <c r="C125" s="18"/>
      <c r="D125" s="88"/>
    </row>
    <row r="126">
      <c r="C126" s="18"/>
      <c r="D126" s="88"/>
    </row>
    <row r="127">
      <c r="C127" s="18"/>
      <c r="D127" s="88"/>
    </row>
    <row r="128">
      <c r="C128" s="18"/>
      <c r="D128" s="88"/>
    </row>
    <row r="129">
      <c r="C129" s="18"/>
      <c r="D129" s="88"/>
    </row>
    <row r="130">
      <c r="C130" s="18"/>
      <c r="D130" s="88"/>
    </row>
    <row r="131">
      <c r="C131" s="18"/>
      <c r="D131" s="88"/>
    </row>
    <row r="132">
      <c r="C132" s="18"/>
      <c r="D132" s="88"/>
    </row>
    <row r="133">
      <c r="C133" s="18"/>
      <c r="D133" s="88"/>
    </row>
    <row r="134">
      <c r="C134" s="18"/>
      <c r="D134" s="88"/>
    </row>
    <row r="135">
      <c r="C135" s="18"/>
      <c r="D135" s="88"/>
    </row>
    <row r="136">
      <c r="C136" s="18"/>
      <c r="D136" s="88"/>
    </row>
    <row r="137">
      <c r="C137" s="18"/>
      <c r="D137" s="88"/>
    </row>
    <row r="138">
      <c r="C138" s="18"/>
      <c r="D138" s="88"/>
    </row>
    <row r="139">
      <c r="C139" s="18"/>
      <c r="D139" s="88"/>
    </row>
    <row r="140">
      <c r="C140" s="18"/>
      <c r="D140" s="88"/>
    </row>
    <row r="141">
      <c r="C141" s="18"/>
      <c r="D141" s="88"/>
    </row>
    <row r="142">
      <c r="C142" s="18"/>
      <c r="D142" s="88"/>
    </row>
    <row r="143">
      <c r="C143" s="18"/>
      <c r="D143" s="88"/>
    </row>
    <row r="144">
      <c r="C144" s="18"/>
      <c r="D144" s="88"/>
    </row>
    <row r="145">
      <c r="C145" s="18"/>
      <c r="D145" s="88"/>
    </row>
    <row r="146">
      <c r="C146" s="18"/>
      <c r="D146" s="88"/>
    </row>
    <row r="147">
      <c r="C147" s="18"/>
      <c r="D147" s="88"/>
    </row>
    <row r="148">
      <c r="C148" s="18"/>
      <c r="D148" s="88"/>
    </row>
    <row r="149">
      <c r="C149" s="18"/>
      <c r="D149" s="88"/>
    </row>
    <row r="150">
      <c r="C150" s="18"/>
      <c r="D150" s="88"/>
    </row>
    <row r="151">
      <c r="C151" s="18"/>
      <c r="D151" s="88"/>
    </row>
    <row r="152">
      <c r="C152" s="18"/>
      <c r="D152" s="88"/>
    </row>
    <row r="153">
      <c r="C153" s="18"/>
      <c r="D153" s="88"/>
    </row>
    <row r="154">
      <c r="C154" s="18"/>
      <c r="D154" s="88"/>
    </row>
    <row r="155">
      <c r="C155" s="18"/>
      <c r="D155" s="88"/>
    </row>
    <row r="156">
      <c r="C156" s="18"/>
      <c r="D156" s="88"/>
    </row>
    <row r="157">
      <c r="C157" s="18"/>
      <c r="D157" s="88"/>
    </row>
    <row r="158">
      <c r="C158" s="18"/>
      <c r="D158" s="88"/>
    </row>
    <row r="159">
      <c r="C159" s="18"/>
      <c r="D159" s="88"/>
    </row>
    <row r="160">
      <c r="C160" s="18"/>
      <c r="D160" s="88"/>
    </row>
    <row r="161">
      <c r="C161" s="18"/>
      <c r="D161" s="88"/>
    </row>
    <row r="162">
      <c r="C162" s="18"/>
      <c r="D162" s="88"/>
    </row>
    <row r="163">
      <c r="C163" s="18"/>
      <c r="D163" s="88"/>
    </row>
    <row r="164">
      <c r="C164" s="18"/>
      <c r="D164" s="88"/>
    </row>
    <row r="165">
      <c r="C165" s="18"/>
      <c r="D165" s="88"/>
    </row>
    <row r="166">
      <c r="C166" s="18"/>
      <c r="D166" s="88"/>
    </row>
    <row r="167">
      <c r="C167" s="18"/>
      <c r="D167" s="88"/>
    </row>
    <row r="168">
      <c r="C168" s="18"/>
      <c r="D168" s="88"/>
    </row>
    <row r="169">
      <c r="C169" s="18"/>
      <c r="D169" s="88"/>
    </row>
    <row r="170">
      <c r="C170" s="18"/>
      <c r="D170" s="88"/>
    </row>
    <row r="171">
      <c r="C171" s="18"/>
      <c r="D171" s="88"/>
    </row>
    <row r="172">
      <c r="C172" s="18"/>
      <c r="D172" s="88"/>
    </row>
    <row r="173">
      <c r="C173" s="18"/>
      <c r="D173" s="88"/>
    </row>
    <row r="174">
      <c r="C174" s="18"/>
      <c r="D174" s="88"/>
    </row>
    <row r="175">
      <c r="C175" s="18"/>
      <c r="D175" s="88"/>
    </row>
    <row r="176">
      <c r="C176" s="18"/>
      <c r="D176" s="88"/>
    </row>
    <row r="177">
      <c r="C177" s="18"/>
      <c r="D177" s="88"/>
    </row>
    <row r="178">
      <c r="C178" s="18"/>
      <c r="D178" s="88"/>
    </row>
    <row r="179">
      <c r="C179" s="18"/>
      <c r="D179" s="88"/>
    </row>
    <row r="180">
      <c r="C180" s="18"/>
      <c r="D180" s="88"/>
    </row>
    <row r="181">
      <c r="C181" s="18"/>
      <c r="D181" s="88"/>
    </row>
    <row r="182">
      <c r="C182" s="18"/>
      <c r="D182" s="88"/>
    </row>
    <row r="183">
      <c r="C183" s="18"/>
      <c r="D183" s="88"/>
    </row>
    <row r="184">
      <c r="C184" s="18"/>
      <c r="D184" s="88"/>
    </row>
    <row r="185">
      <c r="C185" s="18"/>
      <c r="D185" s="88"/>
    </row>
    <row r="186">
      <c r="C186" s="18"/>
      <c r="D186" s="88"/>
    </row>
    <row r="187">
      <c r="C187" s="18"/>
      <c r="D187" s="88"/>
    </row>
    <row r="188">
      <c r="C188" s="18"/>
      <c r="D188" s="88"/>
    </row>
    <row r="189">
      <c r="C189" s="18"/>
      <c r="D189" s="88"/>
    </row>
    <row r="190">
      <c r="C190" s="18"/>
      <c r="D190" s="88"/>
    </row>
    <row r="191">
      <c r="C191" s="18"/>
      <c r="D191" s="88"/>
    </row>
    <row r="192">
      <c r="C192" s="18"/>
      <c r="D192" s="88"/>
    </row>
    <row r="193">
      <c r="C193" s="18"/>
      <c r="D193" s="88"/>
    </row>
    <row r="194">
      <c r="C194" s="18"/>
      <c r="D194" s="88"/>
    </row>
    <row r="195">
      <c r="C195" s="18"/>
      <c r="D195" s="88"/>
    </row>
    <row r="196">
      <c r="C196" s="18"/>
      <c r="D196" s="88"/>
    </row>
    <row r="197">
      <c r="C197" s="18"/>
      <c r="D197" s="88"/>
    </row>
    <row r="198">
      <c r="C198" s="18"/>
      <c r="D198" s="88"/>
    </row>
    <row r="199">
      <c r="C199" s="18"/>
      <c r="D199" s="88"/>
    </row>
    <row r="200">
      <c r="C200" s="18"/>
      <c r="D200" s="88"/>
    </row>
    <row r="201">
      <c r="C201" s="18"/>
      <c r="D201" s="88"/>
    </row>
    <row r="202">
      <c r="C202" s="18"/>
      <c r="D202" s="88"/>
    </row>
    <row r="203">
      <c r="C203" s="18"/>
      <c r="D203" s="88"/>
    </row>
    <row r="204">
      <c r="C204" s="18"/>
      <c r="D204" s="88"/>
    </row>
    <row r="205">
      <c r="C205" s="18"/>
      <c r="D205" s="88"/>
    </row>
    <row r="206">
      <c r="C206" s="18"/>
      <c r="D206" s="88"/>
    </row>
    <row r="207">
      <c r="C207" s="18"/>
      <c r="D207" s="88"/>
    </row>
    <row r="208">
      <c r="C208" s="18"/>
      <c r="D208" s="88"/>
    </row>
    <row r="209">
      <c r="C209" s="18"/>
      <c r="D209" s="88"/>
    </row>
    <row r="210">
      <c r="C210" s="18"/>
      <c r="D210" s="88"/>
    </row>
    <row r="211">
      <c r="C211" s="18"/>
      <c r="D211" s="88"/>
    </row>
    <row r="212">
      <c r="C212" s="18"/>
      <c r="D212" s="88"/>
    </row>
    <row r="213">
      <c r="C213" s="18"/>
      <c r="D213" s="88"/>
    </row>
    <row r="214">
      <c r="C214" s="18"/>
      <c r="D214" s="88"/>
    </row>
    <row r="215">
      <c r="C215" s="18"/>
      <c r="D215" s="88"/>
    </row>
    <row r="216">
      <c r="C216" s="18"/>
      <c r="D216" s="88"/>
    </row>
    <row r="217">
      <c r="C217" s="18"/>
      <c r="D217" s="88"/>
    </row>
    <row r="218">
      <c r="C218" s="18"/>
      <c r="D218" s="88"/>
    </row>
    <row r="219">
      <c r="C219" s="18"/>
      <c r="D219" s="88"/>
    </row>
    <row r="220">
      <c r="C220" s="18"/>
      <c r="D220" s="88"/>
    </row>
    <row r="221">
      <c r="C221" s="18"/>
      <c r="D221" s="88"/>
    </row>
    <row r="222">
      <c r="C222" s="18"/>
      <c r="D222" s="88"/>
    </row>
    <row r="223">
      <c r="C223" s="18"/>
      <c r="D223" s="88"/>
    </row>
    <row r="224">
      <c r="C224" s="18"/>
      <c r="D224" s="88"/>
    </row>
    <row r="225">
      <c r="C225" s="18"/>
      <c r="D225" s="88"/>
    </row>
    <row r="226">
      <c r="C226" s="18"/>
      <c r="D226" s="88"/>
    </row>
    <row r="227">
      <c r="C227" s="18"/>
      <c r="D227" s="88"/>
    </row>
    <row r="228">
      <c r="C228" s="18"/>
      <c r="D228" s="88"/>
    </row>
    <row r="229">
      <c r="C229" s="18"/>
      <c r="D229" s="88"/>
    </row>
    <row r="230">
      <c r="C230" s="18"/>
      <c r="D230" s="88"/>
    </row>
    <row r="231">
      <c r="C231" s="18"/>
      <c r="D231" s="88"/>
    </row>
    <row r="232">
      <c r="C232" s="18"/>
      <c r="D232" s="88"/>
    </row>
    <row r="233">
      <c r="C233" s="18"/>
      <c r="D233" s="88"/>
    </row>
    <row r="234">
      <c r="C234" s="18"/>
      <c r="D234" s="88"/>
    </row>
    <row r="235">
      <c r="C235" s="18"/>
      <c r="D235" s="88"/>
    </row>
    <row r="236">
      <c r="C236" s="18"/>
      <c r="D236" s="88"/>
    </row>
    <row r="237">
      <c r="C237" s="18"/>
      <c r="D237" s="88"/>
    </row>
    <row r="238">
      <c r="C238" s="18"/>
      <c r="D238" s="88"/>
    </row>
    <row r="239">
      <c r="C239" s="18"/>
      <c r="D239" s="88"/>
    </row>
    <row r="240">
      <c r="C240" s="18"/>
      <c r="D240" s="88"/>
    </row>
    <row r="241">
      <c r="C241" s="18"/>
      <c r="D241" s="88"/>
    </row>
    <row r="242">
      <c r="C242" s="18"/>
      <c r="D242" s="88"/>
    </row>
    <row r="243">
      <c r="C243" s="18"/>
      <c r="D243" s="88"/>
    </row>
    <row r="244">
      <c r="C244" s="18"/>
      <c r="D244" s="88"/>
    </row>
    <row r="245">
      <c r="C245" s="18"/>
      <c r="D245" s="88"/>
    </row>
    <row r="246">
      <c r="C246" s="18"/>
      <c r="D246" s="88"/>
    </row>
    <row r="247">
      <c r="C247" s="18"/>
      <c r="D247" s="88"/>
    </row>
    <row r="248">
      <c r="C248" s="18"/>
      <c r="D248" s="88"/>
    </row>
    <row r="249">
      <c r="C249" s="18"/>
      <c r="D249" s="88"/>
    </row>
    <row r="250">
      <c r="C250" s="18"/>
      <c r="D250" s="88"/>
    </row>
    <row r="251">
      <c r="C251" s="18"/>
      <c r="D251" s="88"/>
    </row>
    <row r="252">
      <c r="C252" s="18"/>
      <c r="D252" s="88"/>
    </row>
    <row r="253">
      <c r="C253" s="18"/>
      <c r="D253" s="88"/>
    </row>
    <row r="254">
      <c r="C254" s="18"/>
      <c r="D254" s="88"/>
    </row>
    <row r="255">
      <c r="C255" s="18"/>
      <c r="D255" s="88"/>
    </row>
    <row r="256">
      <c r="C256" s="18"/>
      <c r="D256" s="88"/>
    </row>
    <row r="257">
      <c r="C257" s="18"/>
      <c r="D257" s="88"/>
    </row>
    <row r="258">
      <c r="C258" s="18"/>
      <c r="D258" s="88"/>
    </row>
    <row r="259">
      <c r="C259" s="18"/>
      <c r="D259" s="88"/>
    </row>
    <row r="260">
      <c r="C260" s="18"/>
      <c r="D260" s="88"/>
    </row>
    <row r="261">
      <c r="C261" s="18"/>
      <c r="D261" s="88"/>
    </row>
    <row r="262">
      <c r="C262" s="18"/>
      <c r="D262" s="88"/>
    </row>
    <row r="263">
      <c r="C263" s="18"/>
      <c r="D263" s="88"/>
    </row>
    <row r="264">
      <c r="C264" s="18"/>
      <c r="D264" s="88"/>
    </row>
    <row r="265">
      <c r="C265" s="18"/>
      <c r="D265" s="88"/>
    </row>
    <row r="266">
      <c r="C266" s="18"/>
      <c r="D266" s="88"/>
    </row>
    <row r="267">
      <c r="C267" s="18"/>
      <c r="D267" s="88"/>
    </row>
    <row r="268">
      <c r="C268" s="18"/>
      <c r="D268" s="88"/>
    </row>
    <row r="269">
      <c r="C269" s="18"/>
      <c r="D269" s="88"/>
    </row>
    <row r="270">
      <c r="C270" s="18"/>
      <c r="D270" s="88"/>
    </row>
    <row r="271">
      <c r="C271" s="18"/>
      <c r="D271" s="88"/>
    </row>
    <row r="272">
      <c r="C272" s="18"/>
      <c r="D272" s="88"/>
    </row>
    <row r="273">
      <c r="C273" s="18"/>
      <c r="D273" s="88"/>
    </row>
    <row r="274">
      <c r="C274" s="18"/>
      <c r="D274" s="88"/>
    </row>
    <row r="275">
      <c r="C275" s="18"/>
      <c r="D275" s="88"/>
    </row>
    <row r="276">
      <c r="C276" s="18"/>
      <c r="D276" s="88"/>
    </row>
    <row r="277">
      <c r="C277" s="18"/>
      <c r="D277" s="88"/>
    </row>
    <row r="278">
      <c r="C278" s="18"/>
      <c r="D278" s="88"/>
    </row>
    <row r="279">
      <c r="C279" s="18"/>
      <c r="D279" s="88"/>
    </row>
    <row r="280">
      <c r="C280" s="18"/>
      <c r="D280" s="88"/>
    </row>
    <row r="281">
      <c r="C281" s="18"/>
      <c r="D281" s="88"/>
    </row>
    <row r="282">
      <c r="C282" s="18"/>
      <c r="D282" s="88"/>
    </row>
    <row r="283">
      <c r="C283" s="18"/>
      <c r="D283" s="88"/>
    </row>
    <row r="284">
      <c r="C284" s="18"/>
      <c r="D284" s="88"/>
    </row>
    <row r="285">
      <c r="C285" s="18"/>
      <c r="D285" s="88"/>
    </row>
    <row r="286">
      <c r="C286" s="18"/>
      <c r="D286" s="88"/>
    </row>
    <row r="287">
      <c r="C287" s="18"/>
      <c r="D287" s="88"/>
    </row>
    <row r="288">
      <c r="C288" s="18"/>
      <c r="D288" s="88"/>
    </row>
    <row r="289">
      <c r="C289" s="18"/>
      <c r="D289" s="88"/>
    </row>
    <row r="290">
      <c r="C290" s="18"/>
      <c r="D290" s="88"/>
    </row>
    <row r="291">
      <c r="C291" s="18"/>
      <c r="D291" s="88"/>
    </row>
    <row r="292">
      <c r="C292" s="18"/>
      <c r="D292" s="88"/>
    </row>
    <row r="293">
      <c r="C293" s="18"/>
      <c r="D293" s="88"/>
    </row>
    <row r="294">
      <c r="C294" s="18"/>
      <c r="D294" s="88"/>
    </row>
    <row r="295">
      <c r="C295" s="18"/>
      <c r="D295" s="88"/>
    </row>
    <row r="296">
      <c r="C296" s="18"/>
      <c r="D296" s="88"/>
    </row>
    <row r="297">
      <c r="C297" s="18"/>
      <c r="D297" s="88"/>
    </row>
    <row r="298">
      <c r="C298" s="18"/>
      <c r="D298" s="88"/>
    </row>
    <row r="299">
      <c r="C299" s="18"/>
      <c r="D299" s="88"/>
    </row>
    <row r="300">
      <c r="C300" s="18"/>
      <c r="D300" s="88"/>
    </row>
    <row r="301">
      <c r="C301" s="18"/>
      <c r="D301" s="88"/>
    </row>
    <row r="302">
      <c r="C302" s="18"/>
      <c r="D302" s="88"/>
    </row>
    <row r="303">
      <c r="C303" s="18"/>
      <c r="D303" s="88"/>
    </row>
    <row r="304">
      <c r="C304" s="18"/>
      <c r="D304" s="88"/>
    </row>
    <row r="305">
      <c r="C305" s="18"/>
      <c r="D305" s="88"/>
    </row>
    <row r="306">
      <c r="C306" s="18"/>
      <c r="D306" s="88"/>
    </row>
    <row r="307">
      <c r="C307" s="18"/>
      <c r="D307" s="88"/>
    </row>
    <row r="308">
      <c r="C308" s="18"/>
      <c r="D308" s="88"/>
    </row>
    <row r="309">
      <c r="C309" s="18"/>
      <c r="D309" s="88"/>
    </row>
    <row r="310">
      <c r="C310" s="18"/>
      <c r="D310" s="88"/>
    </row>
    <row r="311">
      <c r="C311" s="18"/>
      <c r="D311" s="88"/>
    </row>
    <row r="312">
      <c r="C312" s="18"/>
      <c r="D312" s="88"/>
    </row>
    <row r="313">
      <c r="C313" s="18"/>
      <c r="D313" s="88"/>
    </row>
    <row r="314">
      <c r="C314" s="18"/>
      <c r="D314" s="88"/>
    </row>
    <row r="315">
      <c r="C315" s="18"/>
      <c r="D315" s="88"/>
    </row>
    <row r="316">
      <c r="C316" s="18"/>
      <c r="D316" s="88"/>
    </row>
    <row r="317">
      <c r="C317" s="18"/>
      <c r="D317" s="88"/>
    </row>
    <row r="318">
      <c r="C318" s="18"/>
      <c r="D318" s="88"/>
    </row>
    <row r="319">
      <c r="C319" s="18"/>
      <c r="D319" s="88"/>
    </row>
    <row r="320">
      <c r="C320" s="18"/>
      <c r="D320" s="88"/>
    </row>
    <row r="321">
      <c r="C321" s="18"/>
      <c r="D321" s="88"/>
    </row>
    <row r="322">
      <c r="C322" s="18"/>
      <c r="D322" s="88"/>
    </row>
    <row r="323">
      <c r="C323" s="18"/>
      <c r="D323" s="88"/>
    </row>
    <row r="324">
      <c r="C324" s="18"/>
      <c r="D324" s="88"/>
    </row>
    <row r="325">
      <c r="C325" s="18"/>
      <c r="D325" s="88"/>
    </row>
    <row r="326">
      <c r="C326" s="18"/>
      <c r="D326" s="88"/>
    </row>
    <row r="327">
      <c r="C327" s="18"/>
      <c r="D327" s="88"/>
    </row>
    <row r="328">
      <c r="C328" s="18"/>
      <c r="D328" s="88"/>
    </row>
    <row r="329">
      <c r="C329" s="18"/>
      <c r="D329" s="88"/>
    </row>
    <row r="330">
      <c r="C330" s="18"/>
      <c r="D330" s="88"/>
    </row>
    <row r="331">
      <c r="C331" s="18"/>
      <c r="D331" s="88"/>
    </row>
    <row r="332">
      <c r="C332" s="18"/>
      <c r="D332" s="88"/>
    </row>
    <row r="333">
      <c r="C333" s="18"/>
      <c r="D333" s="88"/>
    </row>
    <row r="334">
      <c r="C334" s="18"/>
      <c r="D334" s="88"/>
    </row>
    <row r="335">
      <c r="C335" s="18"/>
      <c r="D335" s="88"/>
    </row>
    <row r="336">
      <c r="C336" s="18"/>
      <c r="D336" s="88"/>
    </row>
    <row r="337">
      <c r="C337" s="18"/>
      <c r="D337" s="88"/>
    </row>
    <row r="338">
      <c r="C338" s="18"/>
      <c r="D338" s="88"/>
    </row>
    <row r="339">
      <c r="C339" s="18"/>
      <c r="D339" s="88"/>
    </row>
    <row r="340">
      <c r="C340" s="18"/>
      <c r="D340" s="88"/>
    </row>
    <row r="341">
      <c r="C341" s="18"/>
      <c r="D341" s="88"/>
    </row>
    <row r="342">
      <c r="C342" s="18"/>
      <c r="D342" s="88"/>
    </row>
    <row r="343">
      <c r="C343" s="18"/>
      <c r="D343" s="88"/>
    </row>
    <row r="344">
      <c r="C344" s="18"/>
      <c r="D344" s="88"/>
    </row>
    <row r="345">
      <c r="C345" s="18"/>
      <c r="D345" s="88"/>
    </row>
    <row r="346">
      <c r="C346" s="18"/>
      <c r="D346" s="88"/>
    </row>
    <row r="347">
      <c r="C347" s="18"/>
      <c r="D347" s="88"/>
    </row>
    <row r="348">
      <c r="C348" s="18"/>
      <c r="D348" s="88"/>
    </row>
    <row r="349">
      <c r="C349" s="18"/>
      <c r="D349" s="88"/>
    </row>
    <row r="350">
      <c r="C350" s="18"/>
      <c r="D350" s="88"/>
    </row>
    <row r="351">
      <c r="C351" s="18"/>
      <c r="D351" s="88"/>
    </row>
    <row r="352">
      <c r="C352" s="18"/>
      <c r="D352" s="88"/>
    </row>
    <row r="353">
      <c r="C353" s="18"/>
      <c r="D353" s="88"/>
    </row>
    <row r="354">
      <c r="C354" s="18"/>
      <c r="D354" s="88"/>
    </row>
    <row r="355">
      <c r="C355" s="18"/>
      <c r="D355" s="88"/>
    </row>
    <row r="356">
      <c r="C356" s="18"/>
      <c r="D356" s="88"/>
    </row>
    <row r="357">
      <c r="C357" s="18"/>
      <c r="D357" s="88"/>
    </row>
    <row r="358">
      <c r="C358" s="18"/>
      <c r="D358" s="88"/>
    </row>
    <row r="359">
      <c r="C359" s="18"/>
      <c r="D359" s="88"/>
    </row>
    <row r="360">
      <c r="C360" s="18"/>
      <c r="D360" s="88"/>
    </row>
    <row r="361">
      <c r="C361" s="18"/>
      <c r="D361" s="88"/>
    </row>
    <row r="362">
      <c r="C362" s="18"/>
      <c r="D362" s="88"/>
    </row>
    <row r="363">
      <c r="C363" s="18"/>
      <c r="D363" s="88"/>
    </row>
    <row r="364">
      <c r="C364" s="18"/>
      <c r="D364" s="88"/>
    </row>
    <row r="365">
      <c r="C365" s="18"/>
      <c r="D365" s="88"/>
    </row>
    <row r="366">
      <c r="C366" s="18"/>
      <c r="D366" s="88"/>
    </row>
    <row r="367">
      <c r="C367" s="18"/>
      <c r="D367" s="88"/>
    </row>
    <row r="368">
      <c r="C368" s="18"/>
      <c r="D368" s="88"/>
    </row>
    <row r="369">
      <c r="C369" s="18"/>
      <c r="D369" s="88"/>
    </row>
    <row r="370">
      <c r="C370" s="18"/>
      <c r="D370" s="88"/>
    </row>
    <row r="371">
      <c r="C371" s="18"/>
      <c r="D371" s="88"/>
    </row>
    <row r="372">
      <c r="C372" s="18"/>
      <c r="D372" s="88"/>
    </row>
    <row r="373">
      <c r="C373" s="18"/>
      <c r="D373" s="88"/>
    </row>
    <row r="374">
      <c r="C374" s="18"/>
      <c r="D374" s="88"/>
    </row>
    <row r="375">
      <c r="C375" s="18"/>
      <c r="D375" s="88"/>
    </row>
    <row r="376">
      <c r="C376" s="18"/>
      <c r="D376" s="88"/>
    </row>
    <row r="377">
      <c r="C377" s="18"/>
      <c r="D377" s="88"/>
    </row>
    <row r="378">
      <c r="C378" s="18"/>
      <c r="D378" s="88"/>
    </row>
    <row r="379">
      <c r="C379" s="18"/>
      <c r="D379" s="88"/>
    </row>
    <row r="380">
      <c r="C380" s="18"/>
      <c r="D380" s="88"/>
    </row>
    <row r="381">
      <c r="C381" s="18"/>
      <c r="D381" s="88"/>
    </row>
    <row r="382">
      <c r="C382" s="18"/>
      <c r="D382" s="88"/>
    </row>
    <row r="383">
      <c r="C383" s="18"/>
      <c r="D383" s="88"/>
    </row>
    <row r="384">
      <c r="C384" s="18"/>
      <c r="D384" s="88"/>
    </row>
    <row r="385">
      <c r="C385" s="18"/>
      <c r="D385" s="88"/>
    </row>
    <row r="386">
      <c r="C386" s="18"/>
      <c r="D386" s="88"/>
    </row>
    <row r="387">
      <c r="C387" s="18"/>
      <c r="D387" s="88"/>
    </row>
    <row r="388">
      <c r="C388" s="18"/>
      <c r="D388" s="88"/>
    </row>
    <row r="389">
      <c r="C389" s="18"/>
      <c r="D389" s="88"/>
    </row>
    <row r="390">
      <c r="C390" s="18"/>
      <c r="D390" s="88"/>
    </row>
    <row r="391">
      <c r="C391" s="18"/>
      <c r="D391" s="88"/>
    </row>
    <row r="392">
      <c r="C392" s="18"/>
      <c r="D392" s="88"/>
    </row>
    <row r="393">
      <c r="C393" s="18"/>
      <c r="D393" s="88"/>
    </row>
    <row r="394">
      <c r="C394" s="18"/>
      <c r="D394" s="88"/>
    </row>
    <row r="395">
      <c r="C395" s="18"/>
      <c r="D395" s="88"/>
    </row>
    <row r="396">
      <c r="C396" s="18"/>
      <c r="D396" s="88"/>
    </row>
    <row r="397">
      <c r="C397" s="18"/>
      <c r="D397" s="88"/>
    </row>
    <row r="398">
      <c r="C398" s="18"/>
      <c r="D398" s="88"/>
    </row>
    <row r="399">
      <c r="C399" s="18"/>
      <c r="D399" s="88"/>
    </row>
    <row r="400">
      <c r="C400" s="18"/>
      <c r="D400" s="88"/>
    </row>
    <row r="401">
      <c r="C401" s="18"/>
      <c r="D401" s="88"/>
    </row>
    <row r="402">
      <c r="C402" s="18"/>
      <c r="D402" s="88"/>
    </row>
    <row r="403">
      <c r="C403" s="18"/>
      <c r="D403" s="88"/>
    </row>
    <row r="404">
      <c r="C404" s="18"/>
      <c r="D404" s="88"/>
    </row>
    <row r="405">
      <c r="C405" s="18"/>
      <c r="D405" s="88"/>
    </row>
    <row r="406">
      <c r="C406" s="18"/>
      <c r="D406" s="88"/>
    </row>
    <row r="407">
      <c r="C407" s="18"/>
      <c r="D407" s="88"/>
    </row>
    <row r="408">
      <c r="C408" s="18"/>
      <c r="D408" s="88"/>
    </row>
    <row r="409">
      <c r="C409" s="18"/>
      <c r="D409" s="88"/>
    </row>
    <row r="410">
      <c r="C410" s="18"/>
      <c r="D410" s="88"/>
    </row>
    <row r="411">
      <c r="C411" s="18"/>
      <c r="D411" s="88"/>
    </row>
    <row r="412">
      <c r="C412" s="18"/>
      <c r="D412" s="88"/>
    </row>
    <row r="413">
      <c r="C413" s="18"/>
      <c r="D413" s="88"/>
    </row>
    <row r="414">
      <c r="C414" s="18"/>
      <c r="D414" s="88"/>
    </row>
    <row r="415">
      <c r="C415" s="18"/>
      <c r="D415" s="88"/>
    </row>
    <row r="416">
      <c r="C416" s="18"/>
      <c r="D416" s="88"/>
    </row>
    <row r="417">
      <c r="C417" s="18"/>
      <c r="D417" s="88"/>
    </row>
    <row r="418">
      <c r="C418" s="18"/>
      <c r="D418" s="88"/>
    </row>
    <row r="419">
      <c r="C419" s="18"/>
      <c r="D419" s="88"/>
    </row>
    <row r="420">
      <c r="C420" s="18"/>
      <c r="D420" s="88"/>
    </row>
    <row r="421">
      <c r="C421" s="18"/>
      <c r="D421" s="88"/>
    </row>
    <row r="422">
      <c r="C422" s="18"/>
      <c r="D422" s="88"/>
    </row>
    <row r="423">
      <c r="C423" s="18"/>
      <c r="D423" s="88"/>
    </row>
    <row r="424">
      <c r="C424" s="18"/>
      <c r="D424" s="88"/>
    </row>
    <row r="425">
      <c r="C425" s="18"/>
      <c r="D425" s="88"/>
    </row>
    <row r="426">
      <c r="C426" s="18"/>
      <c r="D426" s="88"/>
    </row>
    <row r="427">
      <c r="C427" s="18"/>
      <c r="D427" s="88"/>
    </row>
    <row r="428">
      <c r="C428" s="18"/>
      <c r="D428" s="88"/>
    </row>
    <row r="429">
      <c r="C429" s="18"/>
      <c r="D429" s="88"/>
    </row>
    <row r="430">
      <c r="C430" s="18"/>
      <c r="D430" s="88"/>
    </row>
    <row r="431">
      <c r="C431" s="18"/>
      <c r="D431" s="88"/>
    </row>
    <row r="432">
      <c r="C432" s="18"/>
      <c r="D432" s="88"/>
    </row>
    <row r="433">
      <c r="C433" s="18"/>
      <c r="D433" s="88"/>
    </row>
    <row r="434">
      <c r="C434" s="18"/>
      <c r="D434" s="88"/>
    </row>
    <row r="435">
      <c r="C435" s="18"/>
      <c r="D435" s="88"/>
    </row>
    <row r="436">
      <c r="C436" s="18"/>
      <c r="D436" s="88"/>
    </row>
    <row r="437">
      <c r="C437" s="18"/>
      <c r="D437" s="88"/>
    </row>
    <row r="438">
      <c r="C438" s="18"/>
      <c r="D438" s="88"/>
    </row>
    <row r="439">
      <c r="C439" s="18"/>
      <c r="D439" s="88"/>
    </row>
    <row r="440">
      <c r="C440" s="18"/>
      <c r="D440" s="88"/>
    </row>
    <row r="441">
      <c r="C441" s="18"/>
      <c r="D441" s="88"/>
    </row>
    <row r="442">
      <c r="C442" s="18"/>
      <c r="D442" s="88"/>
    </row>
    <row r="443">
      <c r="C443" s="18"/>
      <c r="D443" s="88"/>
    </row>
    <row r="444">
      <c r="C444" s="18"/>
      <c r="D444" s="88"/>
    </row>
    <row r="445">
      <c r="C445" s="18"/>
      <c r="D445" s="88"/>
    </row>
    <row r="446">
      <c r="C446" s="18"/>
      <c r="D446" s="88"/>
    </row>
    <row r="447">
      <c r="C447" s="18"/>
      <c r="D447" s="88"/>
    </row>
    <row r="448">
      <c r="C448" s="18"/>
      <c r="D448" s="88"/>
    </row>
    <row r="449">
      <c r="C449" s="18"/>
      <c r="D449" s="88"/>
    </row>
    <row r="450">
      <c r="C450" s="18"/>
      <c r="D450" s="88"/>
    </row>
    <row r="451">
      <c r="C451" s="18"/>
      <c r="D451" s="88"/>
    </row>
    <row r="452">
      <c r="C452" s="18"/>
      <c r="D452" s="88"/>
    </row>
    <row r="453">
      <c r="C453" s="18"/>
      <c r="D453" s="88"/>
    </row>
    <row r="454">
      <c r="C454" s="18"/>
      <c r="D454" s="88"/>
    </row>
    <row r="455">
      <c r="C455" s="18"/>
      <c r="D455" s="88"/>
    </row>
    <row r="456">
      <c r="C456" s="18"/>
      <c r="D456" s="88"/>
    </row>
    <row r="457">
      <c r="C457" s="18"/>
      <c r="D457" s="88"/>
    </row>
    <row r="458">
      <c r="C458" s="18"/>
      <c r="D458" s="88"/>
    </row>
    <row r="459">
      <c r="C459" s="18"/>
      <c r="D459" s="88"/>
    </row>
    <row r="460">
      <c r="C460" s="18"/>
      <c r="D460" s="88"/>
    </row>
    <row r="461">
      <c r="C461" s="18"/>
      <c r="D461" s="88"/>
    </row>
    <row r="462">
      <c r="C462" s="18"/>
      <c r="D462" s="88"/>
    </row>
    <row r="463">
      <c r="C463" s="18"/>
      <c r="D463" s="88"/>
    </row>
    <row r="464">
      <c r="C464" s="18"/>
      <c r="D464" s="88"/>
    </row>
    <row r="465">
      <c r="C465" s="18"/>
      <c r="D465" s="88"/>
    </row>
    <row r="466">
      <c r="C466" s="18"/>
      <c r="D466" s="88"/>
    </row>
    <row r="467">
      <c r="C467" s="18"/>
      <c r="D467" s="88"/>
    </row>
    <row r="468">
      <c r="C468" s="18"/>
      <c r="D468" s="88"/>
    </row>
    <row r="469">
      <c r="C469" s="18"/>
      <c r="D469" s="88"/>
    </row>
    <row r="470">
      <c r="C470" s="18"/>
      <c r="D470" s="88"/>
    </row>
    <row r="471">
      <c r="C471" s="18"/>
      <c r="D471" s="88"/>
    </row>
    <row r="472">
      <c r="C472" s="18"/>
      <c r="D472" s="88"/>
    </row>
    <row r="473">
      <c r="C473" s="18"/>
      <c r="D473" s="88"/>
    </row>
    <row r="474">
      <c r="C474" s="18"/>
      <c r="D474" s="88"/>
    </row>
    <row r="475">
      <c r="C475" s="18"/>
      <c r="D475" s="88"/>
    </row>
    <row r="476">
      <c r="C476" s="18"/>
      <c r="D476" s="88"/>
    </row>
    <row r="477">
      <c r="C477" s="18"/>
      <c r="D477" s="88"/>
    </row>
    <row r="478">
      <c r="C478" s="18"/>
      <c r="D478" s="88"/>
    </row>
    <row r="479">
      <c r="C479" s="18"/>
      <c r="D479" s="88"/>
    </row>
    <row r="480">
      <c r="C480" s="18"/>
      <c r="D480" s="88"/>
    </row>
    <row r="481">
      <c r="C481" s="18"/>
      <c r="D481" s="88"/>
    </row>
    <row r="482">
      <c r="C482" s="18"/>
      <c r="D482" s="88"/>
    </row>
    <row r="483">
      <c r="C483" s="18"/>
      <c r="D483" s="88"/>
    </row>
    <row r="484">
      <c r="C484" s="18"/>
      <c r="D484" s="88"/>
    </row>
    <row r="485">
      <c r="C485" s="18"/>
      <c r="D485" s="88"/>
    </row>
    <row r="486">
      <c r="C486" s="18"/>
      <c r="D486" s="88"/>
    </row>
    <row r="487">
      <c r="C487" s="18"/>
      <c r="D487" s="88"/>
    </row>
    <row r="488">
      <c r="C488" s="18"/>
      <c r="D488" s="88"/>
    </row>
    <row r="489">
      <c r="C489" s="18"/>
      <c r="D489" s="88"/>
    </row>
    <row r="490">
      <c r="C490" s="18"/>
      <c r="D490" s="88"/>
    </row>
    <row r="491">
      <c r="C491" s="18"/>
      <c r="D491" s="88"/>
    </row>
    <row r="492">
      <c r="C492" s="18"/>
      <c r="D492" s="88"/>
    </row>
    <row r="493">
      <c r="C493" s="18"/>
      <c r="D493" s="88"/>
    </row>
    <row r="494">
      <c r="C494" s="18"/>
      <c r="D494" s="88"/>
    </row>
    <row r="495">
      <c r="C495" s="18"/>
      <c r="D495" s="88"/>
    </row>
    <row r="496">
      <c r="C496" s="18"/>
      <c r="D496" s="88"/>
    </row>
    <row r="497">
      <c r="C497" s="18"/>
      <c r="D497" s="88"/>
    </row>
    <row r="498">
      <c r="C498" s="18"/>
      <c r="D498" s="88"/>
    </row>
    <row r="499">
      <c r="C499" s="18"/>
      <c r="D499" s="88"/>
    </row>
    <row r="500">
      <c r="C500" s="18"/>
      <c r="D500" s="88"/>
    </row>
    <row r="501">
      <c r="C501" s="18"/>
      <c r="D501" s="88"/>
    </row>
    <row r="502">
      <c r="C502" s="18"/>
      <c r="D502" s="88"/>
    </row>
    <row r="503">
      <c r="C503" s="18"/>
      <c r="D503" s="88"/>
    </row>
    <row r="504">
      <c r="C504" s="18"/>
      <c r="D504" s="88"/>
    </row>
    <row r="505">
      <c r="C505" s="18"/>
      <c r="D505" s="88"/>
    </row>
    <row r="506">
      <c r="C506" s="18"/>
      <c r="D506" s="88"/>
    </row>
    <row r="507">
      <c r="C507" s="18"/>
      <c r="D507" s="88"/>
    </row>
    <row r="508">
      <c r="C508" s="18"/>
      <c r="D508" s="88"/>
    </row>
    <row r="509">
      <c r="C509" s="18"/>
      <c r="D509" s="88"/>
    </row>
    <row r="510">
      <c r="C510" s="18"/>
      <c r="D510" s="88"/>
    </row>
    <row r="511">
      <c r="C511" s="18"/>
      <c r="D511" s="88"/>
    </row>
    <row r="512">
      <c r="C512" s="18"/>
      <c r="D512" s="88"/>
    </row>
    <row r="513">
      <c r="C513" s="18"/>
      <c r="D513" s="88"/>
    </row>
    <row r="514">
      <c r="C514" s="18"/>
      <c r="D514" s="88"/>
    </row>
    <row r="515">
      <c r="C515" s="18"/>
      <c r="D515" s="88"/>
    </row>
    <row r="516">
      <c r="C516" s="18"/>
      <c r="D516" s="88"/>
    </row>
    <row r="517">
      <c r="C517" s="18"/>
      <c r="D517" s="88"/>
    </row>
    <row r="518">
      <c r="C518" s="18"/>
      <c r="D518" s="88"/>
    </row>
    <row r="519">
      <c r="C519" s="18"/>
      <c r="D519" s="88"/>
    </row>
    <row r="520">
      <c r="C520" s="18"/>
      <c r="D520" s="88"/>
    </row>
    <row r="521">
      <c r="C521" s="18"/>
      <c r="D521" s="88"/>
    </row>
    <row r="522">
      <c r="C522" s="18"/>
      <c r="D522" s="88"/>
    </row>
    <row r="523">
      <c r="C523" s="18"/>
      <c r="D523" s="88"/>
    </row>
    <row r="524">
      <c r="C524" s="18"/>
      <c r="D524" s="88"/>
    </row>
    <row r="525">
      <c r="C525" s="18"/>
      <c r="D525" s="88"/>
    </row>
    <row r="526">
      <c r="C526" s="18"/>
      <c r="D526" s="88"/>
    </row>
    <row r="527">
      <c r="C527" s="18"/>
      <c r="D527" s="88"/>
    </row>
    <row r="528">
      <c r="C528" s="18"/>
      <c r="D528" s="88"/>
    </row>
    <row r="529">
      <c r="C529" s="18"/>
      <c r="D529" s="88"/>
    </row>
    <row r="530">
      <c r="C530" s="18"/>
      <c r="D530" s="88"/>
    </row>
    <row r="531">
      <c r="C531" s="18"/>
      <c r="D531" s="88"/>
    </row>
    <row r="532">
      <c r="C532" s="18"/>
      <c r="D532" s="88"/>
    </row>
    <row r="533">
      <c r="C533" s="18"/>
      <c r="D533" s="88"/>
    </row>
    <row r="534">
      <c r="C534" s="18"/>
      <c r="D534" s="88"/>
    </row>
    <row r="535">
      <c r="C535" s="18"/>
      <c r="D535" s="88"/>
    </row>
    <row r="536">
      <c r="C536" s="18"/>
      <c r="D536" s="88"/>
    </row>
    <row r="537">
      <c r="C537" s="18"/>
      <c r="D537" s="88"/>
    </row>
    <row r="538">
      <c r="C538" s="18"/>
      <c r="D538" s="88"/>
    </row>
    <row r="539">
      <c r="C539" s="18"/>
      <c r="D539" s="88"/>
    </row>
    <row r="540">
      <c r="C540" s="18"/>
      <c r="D540" s="88"/>
    </row>
    <row r="541">
      <c r="C541" s="18"/>
      <c r="D541" s="88"/>
    </row>
    <row r="542">
      <c r="C542" s="18"/>
      <c r="D542" s="88"/>
    </row>
    <row r="543">
      <c r="C543" s="18"/>
      <c r="D543" s="88"/>
    </row>
    <row r="544">
      <c r="C544" s="18"/>
      <c r="D544" s="88"/>
    </row>
    <row r="545">
      <c r="C545" s="18"/>
      <c r="D545" s="88"/>
    </row>
    <row r="546">
      <c r="C546" s="18"/>
      <c r="D546" s="88"/>
    </row>
    <row r="547">
      <c r="C547" s="18"/>
      <c r="D547" s="88"/>
    </row>
    <row r="548">
      <c r="C548" s="18"/>
      <c r="D548" s="88"/>
    </row>
    <row r="549">
      <c r="C549" s="18"/>
      <c r="D549" s="88"/>
    </row>
    <row r="550">
      <c r="C550" s="18"/>
      <c r="D550" s="88"/>
    </row>
    <row r="551">
      <c r="C551" s="18"/>
      <c r="D551" s="88"/>
    </row>
    <row r="552">
      <c r="C552" s="18"/>
      <c r="D552" s="88"/>
    </row>
    <row r="553">
      <c r="C553" s="18"/>
      <c r="D553" s="88"/>
    </row>
    <row r="554">
      <c r="C554" s="18"/>
      <c r="D554" s="88"/>
    </row>
    <row r="555">
      <c r="C555" s="18"/>
      <c r="D555" s="88"/>
    </row>
    <row r="556">
      <c r="C556" s="18"/>
      <c r="D556" s="88"/>
    </row>
    <row r="557">
      <c r="C557" s="18"/>
      <c r="D557" s="88"/>
    </row>
    <row r="558">
      <c r="C558" s="18"/>
      <c r="D558" s="88"/>
    </row>
    <row r="559">
      <c r="C559" s="18"/>
      <c r="D559" s="88"/>
    </row>
    <row r="560">
      <c r="C560" s="18"/>
      <c r="D560" s="88"/>
    </row>
    <row r="561">
      <c r="C561" s="18"/>
      <c r="D561" s="88"/>
    </row>
    <row r="562">
      <c r="C562" s="18"/>
      <c r="D562" s="88"/>
    </row>
    <row r="563">
      <c r="C563" s="18"/>
      <c r="D563" s="88"/>
    </row>
    <row r="564">
      <c r="C564" s="18"/>
      <c r="D564" s="88"/>
    </row>
    <row r="565">
      <c r="C565" s="18"/>
      <c r="D565" s="88"/>
    </row>
    <row r="566">
      <c r="C566" s="18"/>
      <c r="D566" s="88"/>
    </row>
    <row r="567">
      <c r="C567" s="18"/>
      <c r="D567" s="88"/>
    </row>
    <row r="568">
      <c r="C568" s="18"/>
      <c r="D568" s="88"/>
    </row>
    <row r="569">
      <c r="C569" s="18"/>
      <c r="D569" s="88"/>
    </row>
    <row r="570">
      <c r="C570" s="18"/>
      <c r="D570" s="88"/>
    </row>
    <row r="571">
      <c r="C571" s="18"/>
      <c r="D571" s="88"/>
    </row>
    <row r="572">
      <c r="C572" s="18"/>
      <c r="D572" s="88"/>
    </row>
    <row r="573">
      <c r="C573" s="18"/>
      <c r="D573" s="88"/>
    </row>
    <row r="574">
      <c r="C574" s="18"/>
      <c r="D574" s="88"/>
    </row>
    <row r="575">
      <c r="C575" s="18"/>
      <c r="D575" s="88"/>
    </row>
    <row r="576">
      <c r="C576" s="18"/>
      <c r="D576" s="88"/>
    </row>
    <row r="577">
      <c r="C577" s="18"/>
      <c r="D577" s="88"/>
    </row>
    <row r="578">
      <c r="C578" s="18"/>
      <c r="D578" s="88"/>
    </row>
    <row r="579">
      <c r="C579" s="18"/>
      <c r="D579" s="88"/>
    </row>
    <row r="580">
      <c r="C580" s="18"/>
      <c r="D580" s="88"/>
    </row>
    <row r="581">
      <c r="C581" s="18"/>
      <c r="D581" s="88"/>
    </row>
    <row r="582">
      <c r="C582" s="18"/>
      <c r="D582" s="88"/>
    </row>
    <row r="583">
      <c r="C583" s="18"/>
      <c r="D583" s="88"/>
    </row>
    <row r="584">
      <c r="C584" s="18"/>
      <c r="D584" s="88"/>
    </row>
    <row r="585">
      <c r="C585" s="18"/>
      <c r="D585" s="88"/>
    </row>
    <row r="586">
      <c r="C586" s="18"/>
      <c r="D586" s="88"/>
    </row>
    <row r="587">
      <c r="C587" s="18"/>
      <c r="D587" s="88"/>
    </row>
    <row r="588">
      <c r="C588" s="18"/>
      <c r="D588" s="88"/>
    </row>
    <row r="589">
      <c r="C589" s="18"/>
      <c r="D589" s="88"/>
    </row>
    <row r="590">
      <c r="C590" s="18"/>
      <c r="D590" s="88"/>
    </row>
    <row r="591">
      <c r="C591" s="18"/>
      <c r="D591" s="88"/>
    </row>
    <row r="592">
      <c r="C592" s="18"/>
      <c r="D592" s="88"/>
    </row>
    <row r="593">
      <c r="C593" s="18"/>
      <c r="D593" s="88"/>
    </row>
    <row r="594">
      <c r="C594" s="18"/>
      <c r="D594" s="88"/>
    </row>
    <row r="595">
      <c r="C595" s="18"/>
      <c r="D595" s="88"/>
    </row>
    <row r="596">
      <c r="C596" s="18"/>
      <c r="D596" s="88"/>
    </row>
    <row r="597">
      <c r="C597" s="18"/>
      <c r="D597" s="88"/>
    </row>
    <row r="598">
      <c r="C598" s="18"/>
      <c r="D598" s="88"/>
    </row>
    <row r="599">
      <c r="C599" s="18"/>
      <c r="D599" s="88"/>
    </row>
    <row r="600">
      <c r="C600" s="18"/>
      <c r="D600" s="88"/>
    </row>
    <row r="601">
      <c r="C601" s="18"/>
      <c r="D601" s="88"/>
    </row>
    <row r="602">
      <c r="C602" s="18"/>
      <c r="D602" s="88"/>
    </row>
    <row r="603">
      <c r="C603" s="18"/>
      <c r="D603" s="88"/>
    </row>
    <row r="604">
      <c r="C604" s="18"/>
      <c r="D604" s="88"/>
    </row>
    <row r="605">
      <c r="C605" s="18"/>
      <c r="D605" s="88"/>
    </row>
    <row r="606">
      <c r="C606" s="18"/>
      <c r="D606" s="88"/>
    </row>
    <row r="607">
      <c r="C607" s="18"/>
      <c r="D607" s="88"/>
    </row>
    <row r="608">
      <c r="C608" s="18"/>
      <c r="D608" s="88"/>
    </row>
    <row r="609">
      <c r="C609" s="18"/>
      <c r="D609" s="88"/>
    </row>
    <row r="610">
      <c r="C610" s="18"/>
      <c r="D610" s="88"/>
    </row>
    <row r="611">
      <c r="C611" s="18"/>
      <c r="D611" s="88"/>
    </row>
    <row r="612">
      <c r="C612" s="18"/>
      <c r="D612" s="88"/>
    </row>
    <row r="613">
      <c r="C613" s="18"/>
      <c r="D613" s="88"/>
    </row>
    <row r="614">
      <c r="C614" s="18"/>
      <c r="D614" s="88"/>
    </row>
    <row r="615">
      <c r="C615" s="18"/>
      <c r="D615" s="88"/>
    </row>
    <row r="616">
      <c r="C616" s="18"/>
      <c r="D616" s="88"/>
    </row>
    <row r="617">
      <c r="C617" s="18"/>
      <c r="D617" s="88"/>
    </row>
    <row r="618">
      <c r="C618" s="18"/>
      <c r="D618" s="88"/>
    </row>
    <row r="619">
      <c r="C619" s="18"/>
      <c r="D619" s="88"/>
    </row>
    <row r="620">
      <c r="C620" s="18"/>
      <c r="D620" s="88"/>
    </row>
    <row r="621">
      <c r="C621" s="18"/>
      <c r="D621" s="88"/>
    </row>
    <row r="622">
      <c r="C622" s="18"/>
      <c r="D622" s="88"/>
    </row>
    <row r="623">
      <c r="C623" s="18"/>
      <c r="D623" s="88"/>
    </row>
    <row r="624">
      <c r="C624" s="18"/>
      <c r="D624" s="88"/>
    </row>
    <row r="625">
      <c r="C625" s="18"/>
      <c r="D625" s="88"/>
    </row>
    <row r="626">
      <c r="C626" s="18"/>
      <c r="D626" s="88"/>
    </row>
    <row r="627">
      <c r="C627" s="18"/>
      <c r="D627" s="88"/>
    </row>
    <row r="628">
      <c r="C628" s="18"/>
      <c r="D628" s="88"/>
    </row>
    <row r="629">
      <c r="C629" s="18"/>
      <c r="D629" s="88"/>
    </row>
    <row r="630">
      <c r="C630" s="18"/>
      <c r="D630" s="88"/>
    </row>
    <row r="631">
      <c r="C631" s="18"/>
      <c r="D631" s="88"/>
    </row>
    <row r="632">
      <c r="C632" s="18"/>
      <c r="D632" s="88"/>
    </row>
    <row r="633">
      <c r="C633" s="18"/>
      <c r="D633" s="88"/>
    </row>
    <row r="634">
      <c r="C634" s="18"/>
      <c r="D634" s="88"/>
    </row>
    <row r="635">
      <c r="C635" s="18"/>
      <c r="D635" s="88"/>
    </row>
    <row r="636">
      <c r="C636" s="18"/>
      <c r="D636" s="88"/>
    </row>
    <row r="637">
      <c r="C637" s="18"/>
      <c r="D637" s="88"/>
    </row>
    <row r="638">
      <c r="C638" s="18"/>
      <c r="D638" s="88"/>
    </row>
    <row r="639">
      <c r="C639" s="18"/>
      <c r="D639" s="88"/>
    </row>
    <row r="640">
      <c r="C640" s="18"/>
      <c r="D640" s="88"/>
    </row>
    <row r="641">
      <c r="C641" s="18"/>
      <c r="D641" s="88"/>
    </row>
    <row r="642">
      <c r="C642" s="18"/>
      <c r="D642" s="88"/>
    </row>
    <row r="643">
      <c r="C643" s="18"/>
      <c r="D643" s="88"/>
    </row>
    <row r="644">
      <c r="C644" s="18"/>
      <c r="D644" s="88"/>
    </row>
    <row r="645">
      <c r="C645" s="18"/>
      <c r="D645" s="88"/>
    </row>
    <row r="646">
      <c r="C646" s="18"/>
      <c r="D646" s="88"/>
    </row>
    <row r="647">
      <c r="C647" s="18"/>
      <c r="D647" s="88"/>
    </row>
    <row r="648">
      <c r="C648" s="18"/>
      <c r="D648" s="88"/>
    </row>
    <row r="649">
      <c r="C649" s="18"/>
      <c r="D649" s="88"/>
    </row>
    <row r="650">
      <c r="C650" s="18"/>
      <c r="D650" s="88"/>
    </row>
    <row r="651">
      <c r="C651" s="18"/>
      <c r="D651" s="88"/>
    </row>
    <row r="652">
      <c r="C652" s="18"/>
      <c r="D652" s="88"/>
    </row>
    <row r="653">
      <c r="C653" s="18"/>
      <c r="D653" s="88"/>
    </row>
    <row r="654">
      <c r="C654" s="18"/>
      <c r="D654" s="88"/>
    </row>
    <row r="655">
      <c r="C655" s="18"/>
      <c r="D655" s="88"/>
    </row>
    <row r="656">
      <c r="C656" s="18"/>
      <c r="D656" s="88"/>
    </row>
    <row r="657">
      <c r="C657" s="18"/>
      <c r="D657" s="88"/>
    </row>
    <row r="658">
      <c r="C658" s="18"/>
      <c r="D658" s="88"/>
    </row>
    <row r="659">
      <c r="C659" s="18"/>
      <c r="D659" s="88"/>
    </row>
    <row r="660">
      <c r="C660" s="18"/>
      <c r="D660" s="88"/>
    </row>
    <row r="661">
      <c r="C661" s="18"/>
      <c r="D661" s="88"/>
    </row>
    <row r="662">
      <c r="C662" s="18"/>
      <c r="D662" s="88"/>
    </row>
    <row r="663">
      <c r="C663" s="18"/>
      <c r="D663" s="88"/>
    </row>
    <row r="664">
      <c r="C664" s="18"/>
      <c r="D664" s="88"/>
    </row>
    <row r="665">
      <c r="C665" s="18"/>
      <c r="D665" s="88"/>
    </row>
    <row r="666">
      <c r="C666" s="18"/>
      <c r="D666" s="88"/>
    </row>
    <row r="667">
      <c r="C667" s="18"/>
      <c r="D667" s="88"/>
    </row>
    <row r="668">
      <c r="C668" s="18"/>
      <c r="D668" s="88"/>
    </row>
    <row r="669">
      <c r="C669" s="18"/>
      <c r="D669" s="88"/>
    </row>
    <row r="670">
      <c r="C670" s="18"/>
      <c r="D670" s="88"/>
    </row>
    <row r="671">
      <c r="C671" s="18"/>
      <c r="D671" s="88"/>
    </row>
    <row r="672">
      <c r="C672" s="18"/>
      <c r="D672" s="88"/>
    </row>
    <row r="673">
      <c r="C673" s="18"/>
      <c r="D673" s="88"/>
    </row>
    <row r="674">
      <c r="C674" s="18"/>
      <c r="D674" s="88"/>
    </row>
    <row r="675">
      <c r="C675" s="18"/>
      <c r="D675" s="88"/>
    </row>
    <row r="676">
      <c r="C676" s="18"/>
      <c r="D676" s="88"/>
    </row>
    <row r="677">
      <c r="C677" s="18"/>
      <c r="D677" s="88"/>
    </row>
    <row r="678">
      <c r="C678" s="18"/>
      <c r="D678" s="88"/>
    </row>
    <row r="679">
      <c r="C679" s="18"/>
      <c r="D679" s="88"/>
    </row>
    <row r="680">
      <c r="C680" s="18"/>
      <c r="D680" s="88"/>
    </row>
    <row r="681">
      <c r="C681" s="18"/>
      <c r="D681" s="88"/>
    </row>
    <row r="682">
      <c r="C682" s="18"/>
      <c r="D682" s="88"/>
    </row>
    <row r="683">
      <c r="C683" s="18"/>
      <c r="D683" s="88"/>
    </row>
    <row r="684">
      <c r="C684" s="18"/>
      <c r="D684" s="88"/>
    </row>
    <row r="685">
      <c r="C685" s="18"/>
      <c r="D685" s="88"/>
    </row>
    <row r="686">
      <c r="C686" s="18"/>
      <c r="D686" s="88"/>
    </row>
    <row r="687">
      <c r="C687" s="18"/>
      <c r="D687" s="88"/>
    </row>
    <row r="688">
      <c r="C688" s="18"/>
      <c r="D688" s="88"/>
    </row>
    <row r="689">
      <c r="C689" s="18"/>
      <c r="D689" s="88"/>
    </row>
    <row r="690">
      <c r="C690" s="18"/>
      <c r="D690" s="88"/>
    </row>
    <row r="691">
      <c r="C691" s="18"/>
      <c r="D691" s="88"/>
    </row>
    <row r="692">
      <c r="C692" s="18"/>
      <c r="D692" s="88"/>
    </row>
    <row r="693">
      <c r="C693" s="18"/>
      <c r="D693" s="88"/>
    </row>
    <row r="694">
      <c r="C694" s="18"/>
      <c r="D694" s="88"/>
    </row>
    <row r="695">
      <c r="C695" s="18"/>
      <c r="D695" s="88"/>
    </row>
    <row r="696">
      <c r="C696" s="18"/>
      <c r="D696" s="88"/>
    </row>
    <row r="697">
      <c r="C697" s="18"/>
      <c r="D697" s="88"/>
    </row>
    <row r="698">
      <c r="C698" s="18"/>
      <c r="D698" s="88"/>
    </row>
    <row r="699">
      <c r="C699" s="18"/>
      <c r="D699" s="88"/>
    </row>
    <row r="700">
      <c r="C700" s="18"/>
      <c r="D700" s="88"/>
    </row>
    <row r="701">
      <c r="C701" s="18"/>
      <c r="D701" s="88"/>
    </row>
    <row r="702">
      <c r="C702" s="18"/>
      <c r="D702" s="88"/>
    </row>
    <row r="703">
      <c r="C703" s="18"/>
      <c r="D703" s="88"/>
    </row>
    <row r="704">
      <c r="C704" s="18"/>
      <c r="D704" s="88"/>
    </row>
    <row r="705">
      <c r="C705" s="18"/>
      <c r="D705" s="88"/>
    </row>
    <row r="706">
      <c r="C706" s="18"/>
      <c r="D706" s="88"/>
    </row>
    <row r="707">
      <c r="C707" s="18"/>
      <c r="D707" s="88"/>
    </row>
    <row r="708">
      <c r="C708" s="18"/>
      <c r="D708" s="88"/>
    </row>
    <row r="709">
      <c r="C709" s="18"/>
      <c r="D709" s="88"/>
    </row>
    <row r="710">
      <c r="C710" s="18"/>
      <c r="D710" s="88"/>
    </row>
    <row r="711">
      <c r="C711" s="18"/>
      <c r="D711" s="88"/>
    </row>
    <row r="712">
      <c r="C712" s="18"/>
      <c r="D712" s="88"/>
    </row>
    <row r="713">
      <c r="C713" s="18"/>
      <c r="D713" s="88"/>
    </row>
    <row r="714">
      <c r="C714" s="18"/>
      <c r="D714" s="88"/>
    </row>
    <row r="715">
      <c r="C715" s="18"/>
      <c r="D715" s="88"/>
    </row>
    <row r="716">
      <c r="C716" s="18"/>
      <c r="D716" s="88"/>
    </row>
    <row r="717">
      <c r="C717" s="18"/>
      <c r="D717" s="88"/>
    </row>
    <row r="718">
      <c r="C718" s="18"/>
      <c r="D718" s="88"/>
    </row>
    <row r="719">
      <c r="C719" s="18"/>
      <c r="D719" s="88"/>
    </row>
    <row r="720">
      <c r="C720" s="18"/>
      <c r="D720" s="88"/>
    </row>
    <row r="721">
      <c r="C721" s="18"/>
      <c r="D721" s="88"/>
    </row>
    <row r="722">
      <c r="C722" s="18"/>
      <c r="D722" s="88"/>
    </row>
    <row r="723">
      <c r="C723" s="18"/>
      <c r="D723" s="88"/>
    </row>
    <row r="724">
      <c r="C724" s="18"/>
      <c r="D724" s="88"/>
    </row>
    <row r="725">
      <c r="C725" s="18"/>
      <c r="D725" s="88"/>
    </row>
    <row r="726">
      <c r="C726" s="18"/>
      <c r="D726" s="88"/>
    </row>
    <row r="727">
      <c r="C727" s="18"/>
      <c r="D727" s="88"/>
    </row>
    <row r="728">
      <c r="C728" s="18"/>
      <c r="D728" s="88"/>
    </row>
    <row r="729">
      <c r="C729" s="18"/>
      <c r="D729" s="88"/>
    </row>
    <row r="730">
      <c r="C730" s="18"/>
      <c r="D730" s="88"/>
    </row>
    <row r="731">
      <c r="C731" s="18"/>
      <c r="D731" s="88"/>
    </row>
    <row r="732">
      <c r="C732" s="18"/>
      <c r="D732" s="88"/>
    </row>
    <row r="733">
      <c r="C733" s="18"/>
      <c r="D733" s="88"/>
    </row>
    <row r="734">
      <c r="C734" s="18"/>
      <c r="D734" s="88"/>
    </row>
    <row r="735">
      <c r="C735" s="18"/>
      <c r="D735" s="88"/>
    </row>
    <row r="736">
      <c r="C736" s="18"/>
      <c r="D736" s="88"/>
    </row>
    <row r="737">
      <c r="C737" s="18"/>
      <c r="D737" s="88"/>
    </row>
    <row r="738">
      <c r="C738" s="18"/>
      <c r="D738" s="88"/>
    </row>
    <row r="739">
      <c r="C739" s="18"/>
      <c r="D739" s="88"/>
    </row>
    <row r="740">
      <c r="C740" s="18"/>
      <c r="D740" s="88"/>
    </row>
    <row r="741">
      <c r="C741" s="18"/>
      <c r="D741" s="88"/>
    </row>
    <row r="742">
      <c r="C742" s="18"/>
      <c r="D742" s="88"/>
    </row>
    <row r="743">
      <c r="C743" s="18"/>
      <c r="D743" s="88"/>
    </row>
    <row r="744">
      <c r="C744" s="18"/>
      <c r="D744" s="88"/>
    </row>
    <row r="745">
      <c r="C745" s="18"/>
      <c r="D745" s="88"/>
    </row>
    <row r="746">
      <c r="C746" s="18"/>
      <c r="D746" s="88"/>
    </row>
    <row r="747">
      <c r="C747" s="18"/>
      <c r="D747" s="88"/>
    </row>
    <row r="748">
      <c r="C748" s="18"/>
      <c r="D748" s="88"/>
    </row>
    <row r="749">
      <c r="C749" s="18"/>
      <c r="D749" s="88"/>
    </row>
    <row r="750">
      <c r="C750" s="18"/>
      <c r="D750" s="88"/>
    </row>
    <row r="751">
      <c r="C751" s="18"/>
      <c r="D751" s="88"/>
    </row>
    <row r="752">
      <c r="C752" s="18"/>
      <c r="D752" s="88"/>
    </row>
    <row r="753">
      <c r="C753" s="18"/>
      <c r="D753" s="88"/>
    </row>
    <row r="754">
      <c r="C754" s="18"/>
      <c r="D754" s="88"/>
    </row>
    <row r="755">
      <c r="C755" s="18"/>
      <c r="D755" s="88"/>
    </row>
    <row r="756">
      <c r="C756" s="18"/>
      <c r="D756" s="88"/>
    </row>
    <row r="757">
      <c r="C757" s="18"/>
      <c r="D757" s="88"/>
    </row>
    <row r="758">
      <c r="C758" s="18"/>
      <c r="D758" s="88"/>
    </row>
    <row r="759">
      <c r="C759" s="18"/>
      <c r="D759" s="88"/>
    </row>
    <row r="760">
      <c r="C760" s="18"/>
      <c r="D760" s="88"/>
    </row>
    <row r="761">
      <c r="C761" s="18"/>
      <c r="D761" s="88"/>
    </row>
    <row r="762">
      <c r="C762" s="18"/>
      <c r="D762" s="88"/>
    </row>
    <row r="763">
      <c r="C763" s="18"/>
      <c r="D763" s="88"/>
    </row>
    <row r="764">
      <c r="C764" s="18"/>
      <c r="D764" s="88"/>
    </row>
    <row r="765">
      <c r="C765" s="18"/>
      <c r="D765" s="88"/>
    </row>
    <row r="766">
      <c r="C766" s="18"/>
      <c r="D766" s="88"/>
    </row>
    <row r="767">
      <c r="C767" s="18"/>
      <c r="D767" s="88"/>
    </row>
    <row r="768">
      <c r="C768" s="18"/>
      <c r="D768" s="88"/>
    </row>
    <row r="769">
      <c r="C769" s="18"/>
      <c r="D769" s="88"/>
    </row>
    <row r="770">
      <c r="C770" s="18"/>
      <c r="D770" s="88"/>
    </row>
    <row r="771">
      <c r="C771" s="18"/>
      <c r="D771" s="88"/>
    </row>
    <row r="772">
      <c r="C772" s="18"/>
      <c r="D772" s="88"/>
    </row>
    <row r="773">
      <c r="C773" s="18"/>
      <c r="D773" s="88"/>
    </row>
    <row r="774">
      <c r="C774" s="18"/>
      <c r="D774" s="88"/>
    </row>
    <row r="775">
      <c r="C775" s="18"/>
      <c r="D775" s="88"/>
    </row>
    <row r="776">
      <c r="C776" s="18"/>
      <c r="D776" s="88"/>
    </row>
    <row r="777">
      <c r="C777" s="18"/>
      <c r="D777" s="88"/>
    </row>
    <row r="778">
      <c r="C778" s="18"/>
      <c r="D778" s="88"/>
    </row>
    <row r="779">
      <c r="C779" s="18"/>
      <c r="D779" s="88"/>
    </row>
    <row r="780">
      <c r="C780" s="18"/>
      <c r="D780" s="88"/>
    </row>
    <row r="781">
      <c r="C781" s="18"/>
      <c r="D781" s="88"/>
    </row>
    <row r="782">
      <c r="C782" s="18"/>
      <c r="D782" s="88"/>
    </row>
    <row r="783">
      <c r="C783" s="18"/>
      <c r="D783" s="88"/>
    </row>
    <row r="784">
      <c r="C784" s="18"/>
      <c r="D784" s="88"/>
    </row>
    <row r="785">
      <c r="C785" s="18"/>
      <c r="D785" s="88"/>
    </row>
    <row r="786">
      <c r="C786" s="18"/>
      <c r="D786" s="88"/>
    </row>
    <row r="787">
      <c r="C787" s="18"/>
      <c r="D787" s="88"/>
    </row>
    <row r="788">
      <c r="C788" s="18"/>
      <c r="D788" s="88"/>
    </row>
    <row r="789">
      <c r="C789" s="18"/>
      <c r="D789" s="88"/>
    </row>
    <row r="790">
      <c r="C790" s="18"/>
      <c r="D790" s="88"/>
    </row>
    <row r="791">
      <c r="C791" s="18"/>
      <c r="D791" s="88"/>
    </row>
    <row r="792">
      <c r="C792" s="18"/>
      <c r="D792" s="88"/>
    </row>
    <row r="793">
      <c r="C793" s="18"/>
      <c r="D793" s="88"/>
    </row>
    <row r="794">
      <c r="C794" s="18"/>
      <c r="D794" s="88"/>
    </row>
    <row r="795">
      <c r="C795" s="18"/>
      <c r="D795" s="88"/>
    </row>
    <row r="796">
      <c r="C796" s="18"/>
      <c r="D796" s="88"/>
    </row>
    <row r="797">
      <c r="C797" s="18"/>
      <c r="D797" s="88"/>
    </row>
    <row r="798">
      <c r="C798" s="18"/>
      <c r="D798" s="88"/>
    </row>
    <row r="799">
      <c r="C799" s="18"/>
      <c r="D799" s="88"/>
    </row>
    <row r="800">
      <c r="C800" s="18"/>
      <c r="D800" s="88"/>
    </row>
    <row r="801">
      <c r="C801" s="18"/>
      <c r="D801" s="88"/>
    </row>
    <row r="802">
      <c r="C802" s="18"/>
      <c r="D802" s="88"/>
    </row>
    <row r="803">
      <c r="C803" s="18"/>
      <c r="D803" s="88"/>
    </row>
    <row r="804">
      <c r="C804" s="18"/>
      <c r="D804" s="88"/>
    </row>
    <row r="805">
      <c r="C805" s="18"/>
      <c r="D805" s="88"/>
    </row>
    <row r="806">
      <c r="C806" s="18"/>
      <c r="D806" s="88"/>
    </row>
    <row r="807">
      <c r="C807" s="18"/>
      <c r="D807" s="88"/>
    </row>
    <row r="808">
      <c r="C808" s="18"/>
      <c r="D808" s="88"/>
    </row>
    <row r="809">
      <c r="C809" s="18"/>
      <c r="D809" s="88"/>
    </row>
    <row r="810">
      <c r="C810" s="18"/>
      <c r="D810" s="88"/>
    </row>
    <row r="811">
      <c r="C811" s="18"/>
      <c r="D811" s="88"/>
    </row>
    <row r="812">
      <c r="C812" s="18"/>
      <c r="D812" s="88"/>
    </row>
    <row r="813">
      <c r="C813" s="18"/>
      <c r="D813" s="88"/>
    </row>
    <row r="814">
      <c r="C814" s="18"/>
      <c r="D814" s="88"/>
    </row>
    <row r="815">
      <c r="C815" s="18"/>
      <c r="D815" s="88"/>
    </row>
    <row r="816">
      <c r="C816" s="18"/>
      <c r="D816" s="88"/>
    </row>
    <row r="817">
      <c r="C817" s="18"/>
      <c r="D817" s="88"/>
    </row>
    <row r="818">
      <c r="C818" s="18"/>
      <c r="D818" s="88"/>
    </row>
    <row r="819">
      <c r="C819" s="18"/>
      <c r="D819" s="88"/>
    </row>
    <row r="820">
      <c r="C820" s="18"/>
      <c r="D820" s="88"/>
    </row>
    <row r="821">
      <c r="C821" s="18"/>
      <c r="D821" s="88"/>
    </row>
    <row r="822">
      <c r="C822" s="18"/>
      <c r="D822" s="88"/>
    </row>
    <row r="823">
      <c r="C823" s="18"/>
      <c r="D823" s="88"/>
    </row>
    <row r="824">
      <c r="C824" s="18"/>
      <c r="D824" s="88"/>
    </row>
    <row r="825">
      <c r="C825" s="18"/>
      <c r="D825" s="88"/>
    </row>
    <row r="826">
      <c r="C826" s="18"/>
      <c r="D826" s="88"/>
    </row>
    <row r="827">
      <c r="C827" s="18"/>
      <c r="D827" s="88"/>
    </row>
    <row r="828">
      <c r="C828" s="18"/>
      <c r="D828" s="88"/>
    </row>
    <row r="829">
      <c r="C829" s="18"/>
      <c r="D829" s="88"/>
    </row>
    <row r="830">
      <c r="C830" s="18"/>
      <c r="D830" s="88"/>
    </row>
    <row r="831">
      <c r="C831" s="18"/>
      <c r="D831" s="88"/>
    </row>
    <row r="832">
      <c r="C832" s="18"/>
      <c r="D832" s="88"/>
    </row>
    <row r="833">
      <c r="C833" s="18"/>
      <c r="D833" s="88"/>
    </row>
    <row r="834">
      <c r="C834" s="18"/>
      <c r="D834" s="88"/>
    </row>
    <row r="835">
      <c r="C835" s="18"/>
      <c r="D835" s="88"/>
    </row>
    <row r="836">
      <c r="C836" s="18"/>
      <c r="D836" s="88"/>
    </row>
    <row r="837">
      <c r="C837" s="18"/>
      <c r="D837" s="88"/>
    </row>
    <row r="838">
      <c r="C838" s="18"/>
      <c r="D838" s="88"/>
    </row>
    <row r="839">
      <c r="C839" s="18"/>
      <c r="D839" s="88"/>
    </row>
    <row r="840">
      <c r="C840" s="18"/>
      <c r="D840" s="88"/>
    </row>
    <row r="841">
      <c r="C841" s="18"/>
      <c r="D841" s="88"/>
    </row>
    <row r="842">
      <c r="C842" s="18"/>
      <c r="D842" s="88"/>
    </row>
    <row r="843">
      <c r="C843" s="18"/>
      <c r="D843" s="88"/>
    </row>
    <row r="844">
      <c r="C844" s="18"/>
      <c r="D844" s="88"/>
    </row>
    <row r="845">
      <c r="C845" s="18"/>
      <c r="D845" s="88"/>
    </row>
    <row r="846">
      <c r="C846" s="18"/>
      <c r="D846" s="88"/>
    </row>
    <row r="847">
      <c r="C847" s="18"/>
      <c r="D847" s="88"/>
    </row>
    <row r="848">
      <c r="C848" s="18"/>
      <c r="D848" s="88"/>
    </row>
    <row r="849">
      <c r="C849" s="18"/>
      <c r="D849" s="88"/>
    </row>
    <row r="850">
      <c r="C850" s="18"/>
      <c r="D850" s="88"/>
    </row>
    <row r="851">
      <c r="C851" s="18"/>
      <c r="D851" s="88"/>
    </row>
    <row r="852">
      <c r="C852" s="18"/>
      <c r="D852" s="88"/>
    </row>
    <row r="853">
      <c r="C853" s="18"/>
      <c r="D853" s="88"/>
    </row>
    <row r="854">
      <c r="C854" s="18"/>
      <c r="D854" s="88"/>
    </row>
    <row r="855">
      <c r="C855" s="18"/>
      <c r="D855" s="88"/>
    </row>
    <row r="856">
      <c r="C856" s="18"/>
      <c r="D856" s="88"/>
    </row>
    <row r="857">
      <c r="C857" s="18"/>
      <c r="D857" s="88"/>
    </row>
    <row r="858">
      <c r="C858" s="18"/>
      <c r="D858" s="88"/>
    </row>
    <row r="859">
      <c r="C859" s="18"/>
      <c r="D859" s="88"/>
    </row>
    <row r="860">
      <c r="C860" s="18"/>
      <c r="D860" s="88"/>
    </row>
    <row r="861">
      <c r="C861" s="18"/>
      <c r="D861" s="88"/>
    </row>
    <row r="862">
      <c r="C862" s="18"/>
      <c r="D862" s="88"/>
    </row>
    <row r="863">
      <c r="C863" s="18"/>
      <c r="D863" s="88"/>
    </row>
    <row r="864">
      <c r="C864" s="18"/>
      <c r="D864" s="88"/>
    </row>
    <row r="865">
      <c r="C865" s="18"/>
      <c r="D865" s="88"/>
    </row>
    <row r="866">
      <c r="C866" s="18"/>
      <c r="D866" s="88"/>
    </row>
    <row r="867">
      <c r="C867" s="18"/>
      <c r="D867" s="88"/>
    </row>
    <row r="868">
      <c r="C868" s="18"/>
      <c r="D868" s="88"/>
    </row>
    <row r="869">
      <c r="C869" s="18"/>
      <c r="D869" s="88"/>
    </row>
    <row r="870">
      <c r="C870" s="18"/>
      <c r="D870" s="88"/>
    </row>
    <row r="871">
      <c r="C871" s="18"/>
      <c r="D871" s="88"/>
    </row>
    <row r="872">
      <c r="C872" s="18"/>
      <c r="D872" s="88"/>
    </row>
    <row r="873">
      <c r="C873" s="18"/>
      <c r="D873" s="88"/>
    </row>
    <row r="874">
      <c r="C874" s="18"/>
      <c r="D874" s="88"/>
    </row>
    <row r="875">
      <c r="C875" s="18"/>
      <c r="D875" s="88"/>
    </row>
    <row r="876">
      <c r="C876" s="18"/>
      <c r="D876" s="88"/>
    </row>
    <row r="877">
      <c r="C877" s="18"/>
      <c r="D877" s="88"/>
    </row>
    <row r="878">
      <c r="C878" s="18"/>
      <c r="D878" s="88"/>
    </row>
    <row r="879">
      <c r="C879" s="18"/>
      <c r="D879" s="88"/>
    </row>
    <row r="880">
      <c r="C880" s="18"/>
      <c r="D880" s="88"/>
    </row>
    <row r="881">
      <c r="C881" s="18"/>
      <c r="D881" s="88"/>
    </row>
    <row r="882">
      <c r="C882" s="18"/>
      <c r="D882" s="88"/>
    </row>
    <row r="883">
      <c r="C883" s="18"/>
      <c r="D883" s="88"/>
    </row>
    <row r="884">
      <c r="C884" s="18"/>
      <c r="D884" s="88"/>
    </row>
    <row r="885">
      <c r="C885" s="18"/>
      <c r="D885" s="88"/>
    </row>
    <row r="886">
      <c r="C886" s="18"/>
      <c r="D886" s="88"/>
    </row>
    <row r="887">
      <c r="C887" s="18"/>
      <c r="D887" s="88"/>
    </row>
    <row r="888">
      <c r="C888" s="18"/>
      <c r="D888" s="88"/>
    </row>
    <row r="889">
      <c r="C889" s="18"/>
      <c r="D889" s="88"/>
    </row>
    <row r="890">
      <c r="C890" s="18"/>
      <c r="D890" s="88"/>
    </row>
    <row r="891">
      <c r="C891" s="18"/>
      <c r="D891" s="88"/>
    </row>
    <row r="892">
      <c r="C892" s="18"/>
      <c r="D892" s="88"/>
    </row>
    <row r="893">
      <c r="C893" s="18"/>
      <c r="D893" s="88"/>
    </row>
    <row r="894">
      <c r="C894" s="18"/>
      <c r="D894" s="88"/>
    </row>
    <row r="895">
      <c r="C895" s="18"/>
      <c r="D895" s="88"/>
    </row>
    <row r="896">
      <c r="C896" s="18"/>
      <c r="D896" s="88"/>
    </row>
    <row r="897">
      <c r="C897" s="18"/>
      <c r="D897" s="88"/>
    </row>
    <row r="898">
      <c r="C898" s="18"/>
      <c r="D898" s="88"/>
    </row>
    <row r="899">
      <c r="C899" s="18"/>
      <c r="D899" s="88"/>
    </row>
    <row r="900">
      <c r="C900" s="18"/>
      <c r="D900" s="88"/>
    </row>
    <row r="901">
      <c r="C901" s="18"/>
      <c r="D901" s="88"/>
    </row>
    <row r="902">
      <c r="C902" s="18"/>
      <c r="D902" s="88"/>
    </row>
    <row r="903">
      <c r="C903" s="18"/>
      <c r="D903" s="88"/>
    </row>
    <row r="904">
      <c r="C904" s="18"/>
      <c r="D904" s="88"/>
    </row>
    <row r="905">
      <c r="C905" s="18"/>
      <c r="D905" s="88"/>
    </row>
    <row r="906">
      <c r="C906" s="18"/>
      <c r="D906" s="88"/>
    </row>
    <row r="907">
      <c r="C907" s="18"/>
      <c r="D907" s="88"/>
    </row>
    <row r="908">
      <c r="C908" s="18"/>
      <c r="D908" s="88"/>
    </row>
    <row r="909">
      <c r="C909" s="18"/>
      <c r="D909" s="88"/>
    </row>
    <row r="910">
      <c r="C910" s="18"/>
      <c r="D910" s="88"/>
    </row>
    <row r="911">
      <c r="C911" s="18"/>
      <c r="D911" s="88"/>
    </row>
    <row r="912">
      <c r="C912" s="18"/>
      <c r="D912" s="88"/>
    </row>
    <row r="913">
      <c r="C913" s="18"/>
      <c r="D913" s="88"/>
    </row>
    <row r="914">
      <c r="C914" s="18"/>
      <c r="D914" s="88"/>
    </row>
    <row r="915">
      <c r="C915" s="18"/>
      <c r="D915" s="88"/>
    </row>
    <row r="916">
      <c r="C916" s="18"/>
      <c r="D916" s="88"/>
    </row>
    <row r="917">
      <c r="C917" s="18"/>
      <c r="D917" s="88"/>
    </row>
    <row r="918">
      <c r="C918" s="18"/>
      <c r="D918" s="88"/>
    </row>
    <row r="919">
      <c r="C919" s="18"/>
      <c r="D919" s="88"/>
    </row>
    <row r="920">
      <c r="C920" s="18"/>
      <c r="D920" s="88"/>
    </row>
    <row r="921">
      <c r="C921" s="18"/>
      <c r="D921" s="88"/>
    </row>
    <row r="922">
      <c r="C922" s="18"/>
      <c r="D922" s="88"/>
    </row>
    <row r="923">
      <c r="C923" s="18"/>
      <c r="D923" s="88"/>
    </row>
    <row r="924">
      <c r="C924" s="18"/>
      <c r="D924" s="88"/>
    </row>
    <row r="925">
      <c r="C925" s="18"/>
      <c r="D925" s="88"/>
    </row>
    <row r="926">
      <c r="C926" s="18"/>
      <c r="D926" s="88"/>
    </row>
    <row r="927">
      <c r="C927" s="18"/>
      <c r="D927" s="88"/>
    </row>
    <row r="928">
      <c r="C928" s="18"/>
      <c r="D928" s="88"/>
    </row>
    <row r="929">
      <c r="C929" s="18"/>
      <c r="D929" s="88"/>
    </row>
    <row r="930">
      <c r="C930" s="18"/>
      <c r="D930" s="88"/>
    </row>
    <row r="931">
      <c r="C931" s="18"/>
      <c r="D931" s="88"/>
    </row>
    <row r="932">
      <c r="C932" s="18"/>
      <c r="D932" s="88"/>
    </row>
    <row r="933">
      <c r="C933" s="18"/>
      <c r="D933" s="88"/>
    </row>
    <row r="934">
      <c r="C934" s="18"/>
      <c r="D934" s="88"/>
    </row>
    <row r="935">
      <c r="C935" s="18"/>
      <c r="D935" s="88"/>
    </row>
    <row r="936">
      <c r="C936" s="18"/>
      <c r="D936" s="88"/>
    </row>
    <row r="937">
      <c r="C937" s="18"/>
      <c r="D937" s="88"/>
    </row>
    <row r="938">
      <c r="C938" s="18"/>
      <c r="D938" s="88"/>
    </row>
    <row r="939">
      <c r="C939" s="18"/>
      <c r="D939" s="88"/>
    </row>
    <row r="940">
      <c r="C940" s="18"/>
      <c r="D940" s="88"/>
    </row>
    <row r="941">
      <c r="C941" s="18"/>
      <c r="D941" s="88"/>
    </row>
    <row r="942">
      <c r="C942" s="18"/>
      <c r="D942" s="88"/>
    </row>
    <row r="943">
      <c r="C943" s="18"/>
      <c r="D943" s="88"/>
    </row>
    <row r="944">
      <c r="C944" s="18"/>
      <c r="D944" s="88"/>
    </row>
    <row r="945">
      <c r="C945" s="18"/>
      <c r="D945" s="88"/>
    </row>
    <row r="946">
      <c r="C946" s="18"/>
      <c r="D946" s="88"/>
    </row>
    <row r="947">
      <c r="C947" s="18"/>
      <c r="D947" s="88"/>
    </row>
    <row r="948">
      <c r="C948" s="18"/>
      <c r="D948" s="88"/>
    </row>
    <row r="949">
      <c r="C949" s="18"/>
      <c r="D949" s="88"/>
    </row>
    <row r="950">
      <c r="C950" s="18"/>
      <c r="D950" s="88"/>
    </row>
    <row r="951">
      <c r="C951" s="18"/>
      <c r="D951" s="88"/>
    </row>
    <row r="952">
      <c r="C952" s="18"/>
      <c r="D952" s="88"/>
    </row>
    <row r="953">
      <c r="C953" s="18"/>
      <c r="D953" s="88"/>
    </row>
    <row r="954">
      <c r="C954" s="18"/>
      <c r="D954" s="88"/>
    </row>
    <row r="955">
      <c r="C955" s="18"/>
      <c r="D955" s="88"/>
    </row>
    <row r="956">
      <c r="C956" s="18"/>
      <c r="D956" s="88"/>
    </row>
    <row r="957">
      <c r="C957" s="18"/>
      <c r="D957" s="88"/>
    </row>
    <row r="958">
      <c r="C958" s="18"/>
      <c r="D958" s="88"/>
    </row>
    <row r="959">
      <c r="C959" s="18"/>
      <c r="D959" s="88"/>
    </row>
    <row r="960">
      <c r="C960" s="18"/>
      <c r="D960" s="88"/>
    </row>
    <row r="961">
      <c r="C961" s="18"/>
      <c r="D961" s="88"/>
    </row>
    <row r="962">
      <c r="C962" s="18"/>
      <c r="D962" s="88"/>
    </row>
    <row r="963">
      <c r="C963" s="18"/>
      <c r="D963" s="88"/>
    </row>
    <row r="964">
      <c r="C964" s="18"/>
      <c r="D964" s="88"/>
    </row>
    <row r="965">
      <c r="C965" s="18"/>
      <c r="D965" s="88"/>
    </row>
    <row r="966">
      <c r="C966" s="18"/>
      <c r="D966" s="88"/>
    </row>
    <row r="967">
      <c r="C967" s="18"/>
      <c r="D967" s="88"/>
    </row>
    <row r="968">
      <c r="C968" s="18"/>
      <c r="D968" s="88"/>
    </row>
    <row r="969">
      <c r="C969" s="18"/>
      <c r="D969" s="88"/>
    </row>
    <row r="970">
      <c r="C970" s="18"/>
      <c r="D970" s="88"/>
    </row>
    <row r="971">
      <c r="C971" s="18"/>
      <c r="D971" s="88"/>
    </row>
    <row r="972">
      <c r="C972" s="18"/>
      <c r="D972" s="88"/>
    </row>
    <row r="973">
      <c r="C973" s="18"/>
      <c r="D973" s="88"/>
    </row>
    <row r="974">
      <c r="C974" s="18"/>
      <c r="D974" s="88"/>
    </row>
    <row r="975">
      <c r="C975" s="18"/>
      <c r="D975" s="88"/>
    </row>
    <row r="976">
      <c r="C976" s="18"/>
      <c r="D976" s="88"/>
    </row>
    <row r="977">
      <c r="C977" s="18"/>
      <c r="D977" s="88"/>
    </row>
    <row r="978">
      <c r="C978" s="18"/>
      <c r="D978" s="88"/>
    </row>
    <row r="979">
      <c r="C979" s="18"/>
      <c r="D979" s="88"/>
    </row>
    <row r="980">
      <c r="C980" s="18"/>
      <c r="D980" s="88"/>
    </row>
    <row r="981">
      <c r="C981" s="18"/>
      <c r="D981" s="88"/>
    </row>
    <row r="982">
      <c r="C982" s="18"/>
      <c r="D982" s="88"/>
    </row>
    <row r="983">
      <c r="C983" s="18"/>
      <c r="D983" s="88"/>
    </row>
    <row r="984">
      <c r="C984" s="18"/>
      <c r="D984" s="88"/>
    </row>
    <row r="985">
      <c r="C985" s="18"/>
      <c r="D985" s="88"/>
    </row>
    <row r="986">
      <c r="C986" s="18"/>
      <c r="D986" s="88"/>
    </row>
    <row r="987">
      <c r="C987" s="18"/>
      <c r="D987" s="88"/>
    </row>
    <row r="988">
      <c r="C988" s="18"/>
      <c r="D988" s="88"/>
    </row>
    <row r="989">
      <c r="C989" s="18"/>
      <c r="D989" s="88"/>
    </row>
    <row r="990">
      <c r="C990" s="18"/>
      <c r="D990" s="88"/>
    </row>
    <row r="991">
      <c r="C991" s="18"/>
      <c r="D991" s="88"/>
    </row>
    <row r="992">
      <c r="C992" s="18"/>
      <c r="D992" s="88"/>
    </row>
    <row r="993">
      <c r="C993" s="18"/>
      <c r="D993" s="88"/>
    </row>
    <row r="994">
      <c r="C994" s="18"/>
      <c r="D994" s="88"/>
    </row>
    <row r="995">
      <c r="C995" s="18"/>
      <c r="D995" s="88"/>
    </row>
    <row r="996">
      <c r="C996" s="18"/>
      <c r="D996" s="88"/>
    </row>
    <row r="997">
      <c r="C997" s="18"/>
      <c r="D997" s="88"/>
    </row>
    <row r="998">
      <c r="C998" s="18"/>
      <c r="D998" s="88"/>
    </row>
    <row r="999">
      <c r="C999" s="18"/>
      <c r="D999" s="88"/>
    </row>
    <row r="1000">
      <c r="C1000" s="18"/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29"/>
    <col customWidth="1" min="3" max="3" width="28.43"/>
    <col customWidth="1" min="5" max="5" width="22.71"/>
    <col customWidth="1" min="7" max="7" width="27.57"/>
  </cols>
  <sheetData>
    <row r="1">
      <c r="A1" s="94" t="s">
        <v>126</v>
      </c>
      <c r="B1" s="96" t="s">
        <v>83</v>
      </c>
      <c r="C1" s="97"/>
      <c r="D1" s="144"/>
      <c r="E1" s="102" t="s">
        <v>127</v>
      </c>
      <c r="F1" s="98"/>
      <c r="G1" s="102" t="s">
        <v>128</v>
      </c>
      <c r="H1" s="98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45">
        <v>43491.0</v>
      </c>
      <c r="C2" s="105" t="s">
        <v>130</v>
      </c>
      <c r="D2" s="106">
        <v>1864.76</v>
      </c>
      <c r="E2" s="97"/>
      <c r="F2" s="98"/>
      <c r="G2" s="97"/>
      <c r="H2" s="98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97" t="s">
        <v>131</v>
      </c>
      <c r="B3" s="145" t="s">
        <v>311</v>
      </c>
      <c r="C3" s="105" t="s">
        <v>132</v>
      </c>
      <c r="D3" s="108">
        <v>0.0</v>
      </c>
      <c r="E3" s="109" t="s">
        <v>312</v>
      </c>
      <c r="F3" s="110">
        <v>324.83</v>
      </c>
      <c r="G3" s="97" t="s">
        <v>216</v>
      </c>
      <c r="H3" s="114">
        <v>0.0</v>
      </c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313</v>
      </c>
      <c r="C4" s="105" t="s">
        <v>137</v>
      </c>
      <c r="D4" s="108">
        <v>0.0</v>
      </c>
      <c r="E4" s="109" t="s">
        <v>201</v>
      </c>
      <c r="F4" s="111">
        <v>90.0</v>
      </c>
      <c r="G4" s="97"/>
      <c r="H4" s="98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87" t="s">
        <v>139</v>
      </c>
      <c r="D5" s="146">
        <v>0.0</v>
      </c>
      <c r="E5" s="109" t="s">
        <v>201</v>
      </c>
      <c r="F5" s="111">
        <v>848.8</v>
      </c>
      <c r="G5" s="97"/>
      <c r="H5" s="98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D6" s="88"/>
      <c r="E6" s="97"/>
      <c r="F6" s="98"/>
      <c r="G6" s="97"/>
      <c r="H6" s="98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314</v>
      </c>
      <c r="B7" s="112">
        <v>601.13</v>
      </c>
      <c r="C7" s="105" t="s">
        <v>142</v>
      </c>
      <c r="D7" s="106">
        <v>2821.14</v>
      </c>
      <c r="E7" s="97"/>
      <c r="F7" s="98"/>
      <c r="G7" s="97"/>
      <c r="H7" s="98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1263.63</v>
      </c>
      <c r="G8" s="97"/>
      <c r="H8" s="98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D11" s="88"/>
      <c r="E11" s="98"/>
      <c r="F11" s="97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956.38</v>
      </c>
      <c r="E12" s="98"/>
      <c r="F12" s="97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601.13</v>
      </c>
      <c r="C13" s="105" t="s">
        <v>157</v>
      </c>
      <c r="D13" s="108">
        <f t="shared" si="1"/>
        <v>0</v>
      </c>
      <c r="E13" s="98"/>
      <c r="F13" s="97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1263.63</v>
      </c>
      <c r="C14" s="105" t="s">
        <v>160</v>
      </c>
      <c r="D14" s="108">
        <f t="shared" si="1"/>
        <v>0</v>
      </c>
      <c r="E14" s="98"/>
      <c r="F14" s="97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1864.76</v>
      </c>
      <c r="C15" s="87" t="s">
        <v>162</v>
      </c>
      <c r="D15" s="108">
        <f t="shared" si="1"/>
        <v>0</v>
      </c>
      <c r="E15" s="98"/>
      <c r="F15" s="97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2821.14</v>
      </c>
      <c r="C16" s="97"/>
      <c r="D16" s="144"/>
      <c r="E16" s="98"/>
      <c r="F16" s="97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4">
        <v>0.0</v>
      </c>
      <c r="C17" s="97"/>
      <c r="D17" s="144"/>
      <c r="E17" s="98"/>
      <c r="F17" s="97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2821.14</v>
      </c>
      <c r="C18" s="97"/>
      <c r="D18" s="144"/>
      <c r="E18" s="98"/>
      <c r="F18" s="97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956.38</v>
      </c>
      <c r="C19" s="97"/>
      <c r="D19" s="144"/>
      <c r="E19" s="98"/>
      <c r="F19" s="97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3524.3964</v>
      </c>
      <c r="C20" s="97"/>
      <c r="D20" s="144"/>
      <c r="E20" s="98"/>
      <c r="F20" s="97"/>
      <c r="G20" s="98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144"/>
      <c r="E21" s="98"/>
      <c r="F21" s="97"/>
      <c r="G21" s="98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147"/>
      <c r="B22" s="98"/>
      <c r="C22" s="97"/>
      <c r="D22" s="144"/>
      <c r="E22" s="98"/>
      <c r="F22" s="97"/>
      <c r="G22" s="98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144"/>
      <c r="E23" s="98"/>
      <c r="F23" s="97"/>
      <c r="G23" s="98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144"/>
      <c r="E24" s="98"/>
      <c r="F24" s="97"/>
      <c r="G24" s="98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144"/>
      <c r="E25" s="98"/>
      <c r="F25" s="97"/>
      <c r="G25" s="98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144"/>
      <c r="E26" s="98"/>
      <c r="F26" s="97"/>
      <c r="G26" s="98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144"/>
      <c r="E27" s="98"/>
      <c r="F27" s="97"/>
      <c r="G27" s="98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144"/>
      <c r="E28" s="98"/>
      <c r="F28" s="97"/>
      <c r="G28" s="98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144"/>
      <c r="E29" s="98"/>
      <c r="F29" s="97"/>
      <c r="G29" s="98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144"/>
      <c r="E30" s="98"/>
      <c r="F30" s="97"/>
      <c r="G30" s="98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144"/>
      <c r="E31" s="98"/>
      <c r="F31" s="97"/>
      <c r="G31" s="98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144"/>
      <c r="E32" s="98"/>
      <c r="F32" s="97"/>
      <c r="G32" s="98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144"/>
      <c r="E33" s="98"/>
      <c r="F33" s="97"/>
      <c r="G33" s="98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144"/>
      <c r="E34" s="98"/>
      <c r="F34" s="97"/>
      <c r="G34" s="98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144"/>
      <c r="E35" s="98"/>
      <c r="F35" s="97"/>
      <c r="G35" s="98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144"/>
      <c r="E36" s="98"/>
      <c r="F36" s="97"/>
      <c r="G36" s="98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144"/>
      <c r="E37" s="98"/>
      <c r="F37" s="97"/>
      <c r="G37" s="98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144"/>
      <c r="E38" s="98"/>
      <c r="F38" s="97"/>
      <c r="G38" s="98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144"/>
      <c r="E39" s="98"/>
      <c r="F39" s="97"/>
      <c r="G39" s="98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144"/>
      <c r="E40" s="98"/>
      <c r="F40" s="97"/>
      <c r="G40" s="98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144"/>
      <c r="E41" s="98"/>
      <c r="F41" s="97"/>
      <c r="G41" s="98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144"/>
      <c r="E42" s="98"/>
      <c r="F42" s="97"/>
      <c r="G42" s="98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144"/>
      <c r="E43" s="98"/>
      <c r="F43" s="97"/>
      <c r="G43" s="98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144"/>
      <c r="E44" s="98"/>
      <c r="F44" s="97"/>
      <c r="G44" s="98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144"/>
      <c r="E45" s="98"/>
      <c r="F45" s="97"/>
      <c r="G45" s="98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144"/>
      <c r="E46" s="98"/>
      <c r="F46" s="97"/>
      <c r="G46" s="98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144"/>
      <c r="E47" s="98"/>
      <c r="F47" s="97"/>
      <c r="G47" s="98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144"/>
      <c r="E48" s="98"/>
      <c r="F48" s="97"/>
      <c r="G48" s="98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144"/>
      <c r="E49" s="98"/>
      <c r="F49" s="97"/>
      <c r="G49" s="98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144"/>
      <c r="E50" s="98"/>
      <c r="F50" s="97"/>
      <c r="G50" s="98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144"/>
      <c r="E51" s="98"/>
      <c r="F51" s="97"/>
      <c r="G51" s="98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144"/>
      <c r="E52" s="98"/>
      <c r="F52" s="97"/>
      <c r="G52" s="98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144"/>
      <c r="E53" s="98"/>
      <c r="F53" s="97"/>
      <c r="G53" s="98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144"/>
      <c r="E54" s="98"/>
      <c r="F54" s="97"/>
      <c r="G54" s="98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144"/>
      <c r="E55" s="98"/>
      <c r="F55" s="97"/>
      <c r="G55" s="98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144"/>
      <c r="E56" s="98"/>
      <c r="F56" s="97"/>
      <c r="G56" s="98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144"/>
      <c r="E57" s="98"/>
      <c r="F57" s="97"/>
      <c r="G57" s="98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144"/>
      <c r="E58" s="98"/>
      <c r="F58" s="97"/>
      <c r="G58" s="98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144"/>
      <c r="E59" s="98"/>
      <c r="F59" s="97"/>
      <c r="G59" s="98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144"/>
      <c r="E60" s="98"/>
      <c r="F60" s="97"/>
      <c r="G60" s="98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144"/>
      <c r="E61" s="98"/>
      <c r="F61" s="97"/>
      <c r="G61" s="98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144"/>
      <c r="E62" s="98"/>
      <c r="F62" s="97"/>
      <c r="G62" s="98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144"/>
      <c r="E63" s="98"/>
      <c r="F63" s="97"/>
      <c r="G63" s="98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144"/>
      <c r="E64" s="98"/>
      <c r="F64" s="97"/>
      <c r="G64" s="98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144"/>
      <c r="E65" s="98"/>
      <c r="F65" s="97"/>
      <c r="G65" s="98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144"/>
      <c r="E66" s="98"/>
      <c r="F66" s="97"/>
      <c r="G66" s="98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144"/>
      <c r="E67" s="98"/>
      <c r="F67" s="97"/>
      <c r="G67" s="98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144"/>
      <c r="E68" s="98"/>
      <c r="F68" s="97"/>
      <c r="G68" s="98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144"/>
      <c r="E69" s="98"/>
      <c r="F69" s="97"/>
      <c r="G69" s="98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144"/>
      <c r="E70" s="98"/>
      <c r="F70" s="97"/>
      <c r="G70" s="98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144"/>
      <c r="E71" s="98"/>
      <c r="F71" s="97"/>
      <c r="G71" s="98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144"/>
      <c r="E72" s="98"/>
      <c r="F72" s="97"/>
      <c r="G72" s="98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144"/>
      <c r="E73" s="98"/>
      <c r="F73" s="97"/>
      <c r="G73" s="98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144"/>
      <c r="E74" s="98"/>
      <c r="F74" s="97"/>
      <c r="G74" s="98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144"/>
      <c r="E75" s="98"/>
      <c r="F75" s="97"/>
      <c r="G75" s="98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144"/>
      <c r="E76" s="98"/>
      <c r="F76" s="97"/>
      <c r="G76" s="98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144"/>
      <c r="E77" s="98"/>
      <c r="F77" s="97"/>
      <c r="G77" s="98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144"/>
      <c r="E78" s="98"/>
      <c r="F78" s="97"/>
      <c r="G78" s="98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144"/>
      <c r="E79" s="98"/>
      <c r="F79" s="97"/>
      <c r="G79" s="98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144"/>
      <c r="E80" s="98"/>
      <c r="F80" s="97"/>
      <c r="G80" s="98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144"/>
      <c r="E81" s="98"/>
      <c r="F81" s="97"/>
      <c r="G81" s="98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144"/>
      <c r="E82" s="98"/>
      <c r="F82" s="97"/>
      <c r="G82" s="98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144"/>
      <c r="E83" s="98"/>
      <c r="F83" s="97"/>
      <c r="G83" s="98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144"/>
      <c r="E84" s="98"/>
      <c r="F84" s="97"/>
      <c r="G84" s="98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144"/>
      <c r="E85" s="98"/>
      <c r="F85" s="97"/>
      <c r="G85" s="98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144"/>
      <c r="E86" s="98"/>
      <c r="F86" s="97"/>
      <c r="G86" s="98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144"/>
      <c r="E87" s="98"/>
      <c r="F87" s="97"/>
      <c r="G87" s="98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144"/>
      <c r="E88" s="98"/>
      <c r="F88" s="97"/>
      <c r="G88" s="98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144"/>
      <c r="E89" s="98"/>
      <c r="F89" s="97"/>
      <c r="G89" s="98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144"/>
      <c r="E90" s="98"/>
      <c r="F90" s="97"/>
      <c r="G90" s="98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144"/>
      <c r="E91" s="98"/>
      <c r="F91" s="97"/>
      <c r="G91" s="98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144"/>
      <c r="E92" s="98"/>
      <c r="F92" s="97"/>
      <c r="G92" s="98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144"/>
      <c r="E93" s="98"/>
      <c r="F93" s="97"/>
      <c r="G93" s="98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144"/>
      <c r="E94" s="98"/>
      <c r="F94" s="97"/>
      <c r="G94" s="98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144"/>
      <c r="E95" s="98"/>
      <c r="F95" s="97"/>
      <c r="G95" s="98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144"/>
      <c r="E96" s="98"/>
      <c r="F96" s="97"/>
      <c r="G96" s="98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144"/>
      <c r="E97" s="98"/>
      <c r="F97" s="97"/>
      <c r="G97" s="98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144"/>
      <c r="E98" s="98"/>
      <c r="F98" s="97"/>
      <c r="G98" s="98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144"/>
      <c r="E99" s="98"/>
      <c r="F99" s="97"/>
      <c r="G99" s="98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144"/>
      <c r="E100" s="98"/>
      <c r="F100" s="97"/>
      <c r="G100" s="98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144"/>
      <c r="E101" s="98"/>
      <c r="F101" s="97"/>
      <c r="G101" s="98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144"/>
      <c r="E102" s="98"/>
      <c r="F102" s="97"/>
      <c r="G102" s="98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144"/>
      <c r="E103" s="98"/>
      <c r="F103" s="97"/>
      <c r="G103" s="98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144"/>
      <c r="E104" s="98"/>
      <c r="F104" s="97"/>
      <c r="G104" s="98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144"/>
      <c r="E105" s="98"/>
      <c r="F105" s="97"/>
      <c r="G105" s="98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144"/>
      <c r="E106" s="98"/>
      <c r="F106" s="97"/>
      <c r="G106" s="98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144"/>
      <c r="E107" s="98"/>
      <c r="F107" s="97"/>
      <c r="G107" s="98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144"/>
      <c r="E108" s="98"/>
      <c r="F108" s="97"/>
      <c r="G108" s="98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144"/>
      <c r="E109" s="98"/>
      <c r="F109" s="97"/>
      <c r="G109" s="98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144"/>
      <c r="E110" s="98"/>
      <c r="F110" s="97"/>
      <c r="G110" s="98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144"/>
      <c r="E111" s="98"/>
      <c r="F111" s="97"/>
      <c r="G111" s="98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144"/>
      <c r="E112" s="98"/>
      <c r="F112" s="97"/>
      <c r="G112" s="98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144"/>
      <c r="E113" s="98"/>
      <c r="F113" s="97"/>
      <c r="G113" s="98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144"/>
      <c r="E114" s="98"/>
      <c r="F114" s="97"/>
      <c r="G114" s="98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144"/>
      <c r="E115" s="98"/>
      <c r="F115" s="97"/>
      <c r="G115" s="98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144"/>
      <c r="E116" s="98"/>
      <c r="F116" s="97"/>
      <c r="G116" s="98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144"/>
      <c r="E117" s="98"/>
      <c r="F117" s="97"/>
      <c r="G117" s="98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144"/>
      <c r="E118" s="98"/>
      <c r="F118" s="97"/>
      <c r="G118" s="98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144"/>
      <c r="E119" s="98"/>
      <c r="F119" s="97"/>
      <c r="G119" s="98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144"/>
      <c r="E120" s="98"/>
      <c r="F120" s="97"/>
      <c r="G120" s="98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144"/>
      <c r="E121" s="98"/>
      <c r="F121" s="97"/>
      <c r="G121" s="98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144"/>
      <c r="E122" s="98"/>
      <c r="F122" s="97"/>
      <c r="G122" s="98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144"/>
      <c r="E123" s="98"/>
      <c r="F123" s="97"/>
      <c r="G123" s="98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144"/>
      <c r="E124" s="98"/>
      <c r="F124" s="97"/>
      <c r="G124" s="98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144"/>
      <c r="E125" s="98"/>
      <c r="F125" s="97"/>
      <c r="G125" s="98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144"/>
      <c r="E126" s="98"/>
      <c r="F126" s="97"/>
      <c r="G126" s="98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144"/>
      <c r="E127" s="98"/>
      <c r="F127" s="97"/>
      <c r="G127" s="98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144"/>
      <c r="E128" s="98"/>
      <c r="F128" s="97"/>
      <c r="G128" s="98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144"/>
      <c r="E129" s="98"/>
      <c r="F129" s="97"/>
      <c r="G129" s="98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144"/>
      <c r="E130" s="98"/>
      <c r="F130" s="97"/>
      <c r="G130" s="98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144"/>
      <c r="E131" s="98"/>
      <c r="F131" s="97"/>
      <c r="G131" s="98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144"/>
      <c r="E132" s="98"/>
      <c r="F132" s="97"/>
      <c r="G132" s="98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144"/>
      <c r="E133" s="98"/>
      <c r="F133" s="97"/>
      <c r="G133" s="98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144"/>
      <c r="E134" s="98"/>
      <c r="F134" s="97"/>
      <c r="G134" s="98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144"/>
      <c r="E135" s="98"/>
      <c r="F135" s="97"/>
      <c r="G135" s="98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144"/>
      <c r="E136" s="98"/>
      <c r="F136" s="97"/>
      <c r="G136" s="98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144"/>
      <c r="E137" s="98"/>
      <c r="F137" s="97"/>
      <c r="G137" s="98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144"/>
      <c r="E138" s="98"/>
      <c r="F138" s="97"/>
      <c r="G138" s="98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144"/>
      <c r="E139" s="98"/>
      <c r="F139" s="97"/>
      <c r="G139" s="98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144"/>
      <c r="E140" s="98"/>
      <c r="F140" s="97"/>
      <c r="G140" s="98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144"/>
      <c r="E141" s="98"/>
      <c r="F141" s="97"/>
      <c r="G141" s="98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144"/>
      <c r="E142" s="98"/>
      <c r="F142" s="97"/>
      <c r="G142" s="98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144"/>
      <c r="E143" s="98"/>
      <c r="F143" s="97"/>
      <c r="G143" s="98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144"/>
      <c r="E144" s="98"/>
      <c r="F144" s="97"/>
      <c r="G144" s="98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144"/>
      <c r="E145" s="98"/>
      <c r="F145" s="97"/>
      <c r="G145" s="98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144"/>
      <c r="E146" s="98"/>
      <c r="F146" s="97"/>
      <c r="G146" s="98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144"/>
      <c r="E147" s="98"/>
      <c r="F147" s="97"/>
      <c r="G147" s="98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144"/>
      <c r="E148" s="98"/>
      <c r="F148" s="97"/>
      <c r="G148" s="98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144"/>
      <c r="E149" s="98"/>
      <c r="F149" s="97"/>
      <c r="G149" s="98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144"/>
      <c r="E150" s="98"/>
      <c r="F150" s="97"/>
      <c r="G150" s="98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144"/>
      <c r="E151" s="98"/>
      <c r="F151" s="97"/>
      <c r="G151" s="98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144"/>
      <c r="E152" s="98"/>
      <c r="F152" s="97"/>
      <c r="G152" s="98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144"/>
      <c r="E153" s="98"/>
      <c r="F153" s="97"/>
      <c r="G153" s="98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144"/>
      <c r="E154" s="98"/>
      <c r="F154" s="97"/>
      <c r="G154" s="98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144"/>
      <c r="E155" s="98"/>
      <c r="F155" s="97"/>
      <c r="G155" s="98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144"/>
      <c r="E156" s="98"/>
      <c r="F156" s="97"/>
      <c r="G156" s="98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144"/>
      <c r="E157" s="98"/>
      <c r="F157" s="97"/>
      <c r="G157" s="98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144"/>
      <c r="E158" s="98"/>
      <c r="F158" s="97"/>
      <c r="G158" s="98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144"/>
      <c r="E159" s="98"/>
      <c r="F159" s="97"/>
      <c r="G159" s="98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144"/>
      <c r="E160" s="98"/>
      <c r="F160" s="97"/>
      <c r="G160" s="98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144"/>
      <c r="E161" s="98"/>
      <c r="F161" s="97"/>
      <c r="G161" s="98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144"/>
      <c r="E162" s="98"/>
      <c r="F162" s="97"/>
      <c r="G162" s="98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144"/>
      <c r="E163" s="98"/>
      <c r="F163" s="97"/>
      <c r="G163" s="98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144"/>
      <c r="E164" s="98"/>
      <c r="F164" s="97"/>
      <c r="G164" s="98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144"/>
      <c r="E165" s="98"/>
      <c r="F165" s="97"/>
      <c r="G165" s="98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144"/>
      <c r="E166" s="98"/>
      <c r="F166" s="97"/>
      <c r="G166" s="98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144"/>
      <c r="E167" s="98"/>
      <c r="F167" s="97"/>
      <c r="G167" s="98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144"/>
      <c r="E168" s="98"/>
      <c r="F168" s="97"/>
      <c r="G168" s="98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144"/>
      <c r="E169" s="98"/>
      <c r="F169" s="97"/>
      <c r="G169" s="98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144"/>
      <c r="E170" s="98"/>
      <c r="F170" s="97"/>
      <c r="G170" s="98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144"/>
      <c r="E171" s="98"/>
      <c r="F171" s="97"/>
      <c r="G171" s="98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144"/>
      <c r="E172" s="98"/>
      <c r="F172" s="97"/>
      <c r="G172" s="98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144"/>
      <c r="E173" s="98"/>
      <c r="F173" s="97"/>
      <c r="G173" s="98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144"/>
      <c r="E174" s="98"/>
      <c r="F174" s="97"/>
      <c r="G174" s="98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144"/>
      <c r="E175" s="98"/>
      <c r="F175" s="97"/>
      <c r="G175" s="98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144"/>
      <c r="E176" s="98"/>
      <c r="F176" s="97"/>
      <c r="G176" s="98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144"/>
      <c r="E177" s="98"/>
      <c r="F177" s="97"/>
      <c r="G177" s="98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144"/>
      <c r="E178" s="98"/>
      <c r="F178" s="97"/>
      <c r="G178" s="98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144"/>
      <c r="E179" s="98"/>
      <c r="F179" s="97"/>
      <c r="G179" s="98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144"/>
      <c r="E180" s="98"/>
      <c r="F180" s="97"/>
      <c r="G180" s="98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144"/>
      <c r="E181" s="98"/>
      <c r="F181" s="97"/>
      <c r="G181" s="98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144"/>
      <c r="E182" s="98"/>
      <c r="F182" s="97"/>
      <c r="G182" s="98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144"/>
      <c r="E183" s="98"/>
      <c r="F183" s="97"/>
      <c r="G183" s="98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144"/>
      <c r="E184" s="98"/>
      <c r="F184" s="97"/>
      <c r="G184" s="98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144"/>
      <c r="E185" s="98"/>
      <c r="F185" s="97"/>
      <c r="G185" s="98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144"/>
      <c r="E186" s="98"/>
      <c r="F186" s="97"/>
      <c r="G186" s="98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144"/>
      <c r="E187" s="98"/>
      <c r="F187" s="97"/>
      <c r="G187" s="98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144"/>
      <c r="E188" s="98"/>
      <c r="F188" s="97"/>
      <c r="G188" s="98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144"/>
      <c r="E189" s="98"/>
      <c r="F189" s="97"/>
      <c r="G189" s="98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144"/>
      <c r="E190" s="98"/>
      <c r="F190" s="97"/>
      <c r="G190" s="98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144"/>
      <c r="E191" s="98"/>
      <c r="F191" s="97"/>
      <c r="G191" s="98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144"/>
      <c r="E192" s="98"/>
      <c r="F192" s="97"/>
      <c r="G192" s="98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144"/>
      <c r="E193" s="98"/>
      <c r="F193" s="97"/>
      <c r="G193" s="98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144"/>
      <c r="E194" s="98"/>
      <c r="F194" s="97"/>
      <c r="G194" s="98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144"/>
      <c r="E195" s="98"/>
      <c r="F195" s="97"/>
      <c r="G195" s="98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144"/>
      <c r="E196" s="98"/>
      <c r="F196" s="97"/>
      <c r="G196" s="98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144"/>
      <c r="E197" s="98"/>
      <c r="F197" s="97"/>
      <c r="G197" s="98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144"/>
      <c r="E198" s="98"/>
      <c r="F198" s="97"/>
      <c r="G198" s="98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144"/>
      <c r="E199" s="98"/>
      <c r="F199" s="97"/>
      <c r="G199" s="98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144"/>
      <c r="E200" s="98"/>
      <c r="F200" s="97"/>
      <c r="G200" s="98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144"/>
      <c r="E201" s="98"/>
      <c r="F201" s="97"/>
      <c r="G201" s="98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144"/>
      <c r="E202" s="98"/>
      <c r="F202" s="97"/>
      <c r="G202" s="98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144"/>
      <c r="E203" s="98"/>
      <c r="F203" s="97"/>
      <c r="G203" s="98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144"/>
      <c r="E204" s="98"/>
      <c r="F204" s="97"/>
      <c r="G204" s="98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144"/>
      <c r="E205" s="98"/>
      <c r="F205" s="97"/>
      <c r="G205" s="98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144"/>
      <c r="E206" s="98"/>
      <c r="F206" s="97"/>
      <c r="G206" s="98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144"/>
      <c r="E207" s="98"/>
      <c r="F207" s="97"/>
      <c r="G207" s="98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144"/>
      <c r="E208" s="98"/>
      <c r="F208" s="97"/>
      <c r="G208" s="98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144"/>
      <c r="E209" s="98"/>
      <c r="F209" s="97"/>
      <c r="G209" s="98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144"/>
      <c r="E210" s="98"/>
      <c r="F210" s="97"/>
      <c r="G210" s="98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144"/>
      <c r="E211" s="98"/>
      <c r="F211" s="97"/>
      <c r="G211" s="98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144"/>
      <c r="E212" s="98"/>
      <c r="F212" s="97"/>
      <c r="G212" s="98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144"/>
      <c r="E213" s="98"/>
      <c r="F213" s="97"/>
      <c r="G213" s="98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144"/>
      <c r="E214" s="98"/>
      <c r="F214" s="97"/>
      <c r="G214" s="98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144"/>
      <c r="E215" s="98"/>
      <c r="F215" s="97"/>
      <c r="G215" s="98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144"/>
      <c r="E216" s="98"/>
      <c r="F216" s="97"/>
      <c r="G216" s="98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144"/>
      <c r="E217" s="98"/>
      <c r="F217" s="97"/>
      <c r="G217" s="98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144"/>
      <c r="E218" s="98"/>
      <c r="F218" s="97"/>
      <c r="G218" s="98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144"/>
      <c r="E219" s="98"/>
      <c r="F219" s="97"/>
      <c r="G219" s="98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144"/>
      <c r="E220" s="98"/>
      <c r="F220" s="97"/>
      <c r="G220" s="98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144"/>
      <c r="E221" s="98"/>
      <c r="F221" s="97"/>
      <c r="G221" s="98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144"/>
      <c r="E222" s="98"/>
      <c r="F222" s="97"/>
      <c r="G222" s="98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144"/>
      <c r="E223" s="98"/>
      <c r="F223" s="97"/>
      <c r="G223" s="98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144"/>
      <c r="E224" s="98"/>
      <c r="F224" s="97"/>
      <c r="G224" s="98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144"/>
      <c r="E225" s="98"/>
      <c r="F225" s="97"/>
      <c r="G225" s="98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144"/>
      <c r="E226" s="98"/>
      <c r="F226" s="97"/>
      <c r="G226" s="98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144"/>
      <c r="E227" s="98"/>
      <c r="F227" s="97"/>
      <c r="G227" s="98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144"/>
      <c r="E228" s="98"/>
      <c r="F228" s="97"/>
      <c r="G228" s="98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144"/>
      <c r="E229" s="98"/>
      <c r="F229" s="97"/>
      <c r="G229" s="98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144"/>
      <c r="E230" s="98"/>
      <c r="F230" s="97"/>
      <c r="G230" s="98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144"/>
      <c r="E231" s="98"/>
      <c r="F231" s="97"/>
      <c r="G231" s="98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144"/>
      <c r="E232" s="98"/>
      <c r="F232" s="97"/>
      <c r="G232" s="98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144"/>
      <c r="E233" s="98"/>
      <c r="F233" s="97"/>
      <c r="G233" s="98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144"/>
      <c r="E234" s="98"/>
      <c r="F234" s="97"/>
      <c r="G234" s="98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144"/>
      <c r="E235" s="98"/>
      <c r="F235" s="97"/>
      <c r="G235" s="98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144"/>
      <c r="E236" s="98"/>
      <c r="F236" s="97"/>
      <c r="G236" s="98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144"/>
      <c r="E237" s="98"/>
      <c r="F237" s="97"/>
      <c r="G237" s="98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144"/>
      <c r="E238" s="98"/>
      <c r="F238" s="97"/>
      <c r="G238" s="98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144"/>
      <c r="E239" s="98"/>
      <c r="F239" s="97"/>
      <c r="G239" s="98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144"/>
      <c r="E240" s="98"/>
      <c r="F240" s="97"/>
      <c r="G240" s="98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144"/>
      <c r="E241" s="98"/>
      <c r="F241" s="97"/>
      <c r="G241" s="98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144"/>
      <c r="E242" s="98"/>
      <c r="F242" s="97"/>
      <c r="G242" s="98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144"/>
      <c r="E243" s="98"/>
      <c r="F243" s="97"/>
      <c r="G243" s="98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144"/>
      <c r="E244" s="98"/>
      <c r="F244" s="97"/>
      <c r="G244" s="98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144"/>
      <c r="E245" s="98"/>
      <c r="F245" s="97"/>
      <c r="G245" s="98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144"/>
      <c r="E246" s="98"/>
      <c r="F246" s="97"/>
      <c r="G246" s="98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144"/>
      <c r="E247" s="98"/>
      <c r="F247" s="97"/>
      <c r="G247" s="98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144"/>
      <c r="E248" s="98"/>
      <c r="F248" s="97"/>
      <c r="G248" s="98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144"/>
      <c r="E249" s="98"/>
      <c r="F249" s="97"/>
      <c r="G249" s="98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144"/>
      <c r="E250" s="98"/>
      <c r="F250" s="97"/>
      <c r="G250" s="98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144"/>
      <c r="E251" s="98"/>
      <c r="F251" s="97"/>
      <c r="G251" s="98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144"/>
      <c r="E252" s="98"/>
      <c r="F252" s="97"/>
      <c r="G252" s="98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144"/>
      <c r="E253" s="98"/>
      <c r="F253" s="97"/>
      <c r="G253" s="98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144"/>
      <c r="E254" s="98"/>
      <c r="F254" s="97"/>
      <c r="G254" s="98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144"/>
      <c r="E255" s="98"/>
      <c r="F255" s="97"/>
      <c r="G255" s="98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144"/>
      <c r="E256" s="98"/>
      <c r="F256" s="97"/>
      <c r="G256" s="98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144"/>
      <c r="E257" s="98"/>
      <c r="F257" s="97"/>
      <c r="G257" s="98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144"/>
      <c r="E258" s="98"/>
      <c r="F258" s="97"/>
      <c r="G258" s="98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144"/>
      <c r="E259" s="98"/>
      <c r="F259" s="97"/>
      <c r="G259" s="98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144"/>
      <c r="E260" s="98"/>
      <c r="F260" s="97"/>
      <c r="G260" s="98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144"/>
      <c r="E261" s="98"/>
      <c r="F261" s="97"/>
      <c r="G261" s="98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144"/>
      <c r="E262" s="98"/>
      <c r="F262" s="97"/>
      <c r="G262" s="98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144"/>
      <c r="E263" s="98"/>
      <c r="F263" s="97"/>
      <c r="G263" s="98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144"/>
      <c r="E264" s="98"/>
      <c r="F264" s="97"/>
      <c r="G264" s="98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144"/>
      <c r="E265" s="98"/>
      <c r="F265" s="97"/>
      <c r="G265" s="98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144"/>
      <c r="E266" s="98"/>
      <c r="F266" s="97"/>
      <c r="G266" s="98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144"/>
      <c r="E267" s="98"/>
      <c r="F267" s="97"/>
      <c r="G267" s="98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144"/>
      <c r="E268" s="98"/>
      <c r="F268" s="97"/>
      <c r="G268" s="98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144"/>
      <c r="E269" s="98"/>
      <c r="F269" s="97"/>
      <c r="G269" s="98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144"/>
      <c r="E270" s="98"/>
      <c r="F270" s="97"/>
      <c r="G270" s="98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144"/>
      <c r="E271" s="98"/>
      <c r="F271" s="97"/>
      <c r="G271" s="98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144"/>
      <c r="E272" s="98"/>
      <c r="F272" s="97"/>
      <c r="G272" s="98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144"/>
      <c r="E273" s="98"/>
      <c r="F273" s="97"/>
      <c r="G273" s="98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144"/>
      <c r="E274" s="98"/>
      <c r="F274" s="97"/>
      <c r="G274" s="98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144"/>
      <c r="E275" s="98"/>
      <c r="F275" s="97"/>
      <c r="G275" s="98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144"/>
      <c r="E276" s="98"/>
      <c r="F276" s="97"/>
      <c r="G276" s="98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144"/>
      <c r="E277" s="98"/>
      <c r="F277" s="97"/>
      <c r="G277" s="98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144"/>
      <c r="E278" s="98"/>
      <c r="F278" s="97"/>
      <c r="G278" s="98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144"/>
      <c r="E279" s="98"/>
      <c r="F279" s="97"/>
      <c r="G279" s="98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144"/>
      <c r="E280" s="98"/>
      <c r="F280" s="97"/>
      <c r="G280" s="98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144"/>
      <c r="E281" s="98"/>
      <c r="F281" s="97"/>
      <c r="G281" s="98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144"/>
      <c r="E282" s="98"/>
      <c r="F282" s="97"/>
      <c r="G282" s="98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144"/>
      <c r="E283" s="98"/>
      <c r="F283" s="97"/>
      <c r="G283" s="98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144"/>
      <c r="E284" s="98"/>
      <c r="F284" s="97"/>
      <c r="G284" s="98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144"/>
      <c r="E285" s="98"/>
      <c r="F285" s="97"/>
      <c r="G285" s="98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144"/>
      <c r="E286" s="98"/>
      <c r="F286" s="97"/>
      <c r="G286" s="98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144"/>
      <c r="E287" s="98"/>
      <c r="F287" s="97"/>
      <c r="G287" s="98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144"/>
      <c r="E288" s="98"/>
      <c r="F288" s="97"/>
      <c r="G288" s="98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144"/>
      <c r="E289" s="98"/>
      <c r="F289" s="97"/>
      <c r="G289" s="98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144"/>
      <c r="E290" s="98"/>
      <c r="F290" s="97"/>
      <c r="G290" s="98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144"/>
      <c r="E291" s="98"/>
      <c r="F291" s="97"/>
      <c r="G291" s="98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144"/>
      <c r="E292" s="98"/>
      <c r="F292" s="97"/>
      <c r="G292" s="98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144"/>
      <c r="E293" s="98"/>
      <c r="F293" s="97"/>
      <c r="G293" s="98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144"/>
      <c r="E294" s="98"/>
      <c r="F294" s="97"/>
      <c r="G294" s="98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144"/>
      <c r="E295" s="98"/>
      <c r="F295" s="97"/>
      <c r="G295" s="98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144"/>
      <c r="E296" s="98"/>
      <c r="F296" s="97"/>
      <c r="G296" s="98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144"/>
      <c r="E297" s="98"/>
      <c r="F297" s="97"/>
      <c r="G297" s="98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144"/>
      <c r="E298" s="98"/>
      <c r="F298" s="97"/>
      <c r="G298" s="98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144"/>
      <c r="E299" s="98"/>
      <c r="F299" s="97"/>
      <c r="G299" s="98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144"/>
      <c r="E300" s="98"/>
      <c r="F300" s="97"/>
      <c r="G300" s="98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144"/>
      <c r="E301" s="98"/>
      <c r="F301" s="97"/>
      <c r="G301" s="98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144"/>
      <c r="E302" s="98"/>
      <c r="F302" s="97"/>
      <c r="G302" s="98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144"/>
      <c r="E303" s="98"/>
      <c r="F303" s="97"/>
      <c r="G303" s="98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144"/>
      <c r="E304" s="98"/>
      <c r="F304" s="97"/>
      <c r="G304" s="98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144"/>
      <c r="E305" s="98"/>
      <c r="F305" s="97"/>
      <c r="G305" s="98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144"/>
      <c r="E306" s="98"/>
      <c r="F306" s="97"/>
      <c r="G306" s="98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144"/>
      <c r="E307" s="98"/>
      <c r="F307" s="97"/>
      <c r="G307" s="98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144"/>
      <c r="E308" s="98"/>
      <c r="F308" s="97"/>
      <c r="G308" s="98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144"/>
      <c r="E309" s="98"/>
      <c r="F309" s="97"/>
      <c r="G309" s="98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144"/>
      <c r="E310" s="98"/>
      <c r="F310" s="97"/>
      <c r="G310" s="98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144"/>
      <c r="E311" s="98"/>
      <c r="F311" s="97"/>
      <c r="G311" s="98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144"/>
      <c r="E312" s="98"/>
      <c r="F312" s="97"/>
      <c r="G312" s="98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144"/>
      <c r="E313" s="98"/>
      <c r="F313" s="97"/>
      <c r="G313" s="98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144"/>
      <c r="E314" s="98"/>
      <c r="F314" s="97"/>
      <c r="G314" s="98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144"/>
      <c r="E315" s="98"/>
      <c r="F315" s="97"/>
      <c r="G315" s="98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144"/>
      <c r="E316" s="98"/>
      <c r="F316" s="97"/>
      <c r="G316" s="98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144"/>
      <c r="E317" s="98"/>
      <c r="F317" s="97"/>
      <c r="G317" s="98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144"/>
      <c r="E318" s="98"/>
      <c r="F318" s="97"/>
      <c r="G318" s="98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144"/>
      <c r="E319" s="98"/>
      <c r="F319" s="97"/>
      <c r="G319" s="98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144"/>
      <c r="E320" s="98"/>
      <c r="F320" s="97"/>
      <c r="G320" s="98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144"/>
      <c r="E321" s="98"/>
      <c r="F321" s="97"/>
      <c r="G321" s="98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144"/>
      <c r="E322" s="98"/>
      <c r="F322" s="97"/>
      <c r="G322" s="98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144"/>
      <c r="E323" s="98"/>
      <c r="F323" s="97"/>
      <c r="G323" s="98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144"/>
      <c r="E324" s="98"/>
      <c r="F324" s="97"/>
      <c r="G324" s="98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144"/>
      <c r="E325" s="98"/>
      <c r="F325" s="97"/>
      <c r="G325" s="98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144"/>
      <c r="E326" s="98"/>
      <c r="F326" s="97"/>
      <c r="G326" s="98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144"/>
      <c r="E327" s="98"/>
      <c r="F327" s="97"/>
      <c r="G327" s="98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144"/>
      <c r="E328" s="98"/>
      <c r="F328" s="97"/>
      <c r="G328" s="98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144"/>
      <c r="E329" s="98"/>
      <c r="F329" s="97"/>
      <c r="G329" s="98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144"/>
      <c r="E330" s="98"/>
      <c r="F330" s="97"/>
      <c r="G330" s="98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144"/>
      <c r="E331" s="98"/>
      <c r="F331" s="97"/>
      <c r="G331" s="98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144"/>
      <c r="E332" s="98"/>
      <c r="F332" s="97"/>
      <c r="G332" s="98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144"/>
      <c r="E333" s="98"/>
      <c r="F333" s="97"/>
      <c r="G333" s="98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144"/>
      <c r="E334" s="98"/>
      <c r="F334" s="97"/>
      <c r="G334" s="98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144"/>
      <c r="E335" s="98"/>
      <c r="F335" s="97"/>
      <c r="G335" s="98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144"/>
      <c r="E336" s="98"/>
      <c r="F336" s="97"/>
      <c r="G336" s="98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144"/>
      <c r="E337" s="98"/>
      <c r="F337" s="97"/>
      <c r="G337" s="98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144"/>
      <c r="E338" s="98"/>
      <c r="F338" s="97"/>
      <c r="G338" s="98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144"/>
      <c r="E339" s="98"/>
      <c r="F339" s="97"/>
      <c r="G339" s="98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144"/>
      <c r="E340" s="98"/>
      <c r="F340" s="97"/>
      <c r="G340" s="98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144"/>
      <c r="E341" s="98"/>
      <c r="F341" s="97"/>
      <c r="G341" s="98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144"/>
      <c r="E342" s="98"/>
      <c r="F342" s="97"/>
      <c r="G342" s="98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144"/>
      <c r="E343" s="98"/>
      <c r="F343" s="97"/>
      <c r="G343" s="98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144"/>
      <c r="E344" s="98"/>
      <c r="F344" s="97"/>
      <c r="G344" s="98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144"/>
      <c r="E345" s="98"/>
      <c r="F345" s="97"/>
      <c r="G345" s="98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144"/>
      <c r="E346" s="98"/>
      <c r="F346" s="97"/>
      <c r="G346" s="98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144"/>
      <c r="E347" s="98"/>
      <c r="F347" s="97"/>
      <c r="G347" s="98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144"/>
      <c r="E348" s="98"/>
      <c r="F348" s="97"/>
      <c r="G348" s="98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144"/>
      <c r="E349" s="98"/>
      <c r="F349" s="97"/>
      <c r="G349" s="98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144"/>
      <c r="E350" s="98"/>
      <c r="F350" s="97"/>
      <c r="G350" s="98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144"/>
      <c r="E351" s="98"/>
      <c r="F351" s="97"/>
      <c r="G351" s="98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144"/>
      <c r="E352" s="98"/>
      <c r="F352" s="97"/>
      <c r="G352" s="98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144"/>
      <c r="E353" s="98"/>
      <c r="F353" s="97"/>
      <c r="G353" s="98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144"/>
      <c r="E354" s="98"/>
      <c r="F354" s="97"/>
      <c r="G354" s="98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144"/>
      <c r="E355" s="98"/>
      <c r="F355" s="97"/>
      <c r="G355" s="98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144"/>
      <c r="E356" s="98"/>
      <c r="F356" s="97"/>
      <c r="G356" s="98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144"/>
      <c r="E357" s="98"/>
      <c r="F357" s="97"/>
      <c r="G357" s="98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144"/>
      <c r="E358" s="98"/>
      <c r="F358" s="97"/>
      <c r="G358" s="98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144"/>
      <c r="E359" s="98"/>
      <c r="F359" s="97"/>
      <c r="G359" s="98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144"/>
      <c r="E360" s="98"/>
      <c r="F360" s="97"/>
      <c r="G360" s="98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144"/>
      <c r="E361" s="98"/>
      <c r="F361" s="97"/>
      <c r="G361" s="98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144"/>
      <c r="E362" s="98"/>
      <c r="F362" s="97"/>
      <c r="G362" s="98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144"/>
      <c r="E363" s="98"/>
      <c r="F363" s="97"/>
      <c r="G363" s="98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144"/>
      <c r="E364" s="98"/>
      <c r="F364" s="97"/>
      <c r="G364" s="98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144"/>
      <c r="E365" s="98"/>
      <c r="F365" s="97"/>
      <c r="G365" s="98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144"/>
      <c r="E366" s="98"/>
      <c r="F366" s="97"/>
      <c r="G366" s="98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144"/>
      <c r="E367" s="98"/>
      <c r="F367" s="97"/>
      <c r="G367" s="98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144"/>
      <c r="E368" s="98"/>
      <c r="F368" s="97"/>
      <c r="G368" s="98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144"/>
      <c r="E369" s="98"/>
      <c r="F369" s="97"/>
      <c r="G369" s="98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144"/>
      <c r="E370" s="98"/>
      <c r="F370" s="97"/>
      <c r="G370" s="98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144"/>
      <c r="E371" s="98"/>
      <c r="F371" s="97"/>
      <c r="G371" s="98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144"/>
      <c r="E372" s="98"/>
      <c r="F372" s="97"/>
      <c r="G372" s="98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144"/>
      <c r="E373" s="98"/>
      <c r="F373" s="97"/>
      <c r="G373" s="98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144"/>
      <c r="E374" s="98"/>
      <c r="F374" s="97"/>
      <c r="G374" s="98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144"/>
      <c r="E375" s="98"/>
      <c r="F375" s="97"/>
      <c r="G375" s="98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144"/>
      <c r="E376" s="98"/>
      <c r="F376" s="97"/>
      <c r="G376" s="98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144"/>
      <c r="E377" s="98"/>
      <c r="F377" s="97"/>
      <c r="G377" s="98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144"/>
      <c r="E378" s="98"/>
      <c r="F378" s="97"/>
      <c r="G378" s="98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144"/>
      <c r="E379" s="98"/>
      <c r="F379" s="97"/>
      <c r="G379" s="98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144"/>
      <c r="E380" s="98"/>
      <c r="F380" s="97"/>
      <c r="G380" s="98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144"/>
      <c r="E381" s="98"/>
      <c r="F381" s="97"/>
      <c r="G381" s="98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144"/>
      <c r="E382" s="98"/>
      <c r="F382" s="97"/>
      <c r="G382" s="98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144"/>
      <c r="E383" s="98"/>
      <c r="F383" s="97"/>
      <c r="G383" s="98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144"/>
      <c r="E384" s="98"/>
      <c r="F384" s="97"/>
      <c r="G384" s="98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144"/>
      <c r="E385" s="98"/>
      <c r="F385" s="97"/>
      <c r="G385" s="98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144"/>
      <c r="E386" s="98"/>
      <c r="F386" s="97"/>
      <c r="G386" s="98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144"/>
      <c r="E387" s="98"/>
      <c r="F387" s="97"/>
      <c r="G387" s="98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144"/>
      <c r="E388" s="98"/>
      <c r="F388" s="97"/>
      <c r="G388" s="98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144"/>
      <c r="E389" s="98"/>
      <c r="F389" s="97"/>
      <c r="G389" s="98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144"/>
      <c r="E390" s="98"/>
      <c r="F390" s="97"/>
      <c r="G390" s="98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144"/>
      <c r="E391" s="98"/>
      <c r="F391" s="97"/>
      <c r="G391" s="98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144"/>
      <c r="E392" s="98"/>
      <c r="F392" s="97"/>
      <c r="G392" s="98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144"/>
      <c r="E393" s="98"/>
      <c r="F393" s="97"/>
      <c r="G393" s="98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144"/>
      <c r="E394" s="98"/>
      <c r="F394" s="97"/>
      <c r="G394" s="98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144"/>
      <c r="E395" s="98"/>
      <c r="F395" s="97"/>
      <c r="G395" s="98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144"/>
      <c r="E396" s="98"/>
      <c r="F396" s="97"/>
      <c r="G396" s="98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144"/>
      <c r="E397" s="98"/>
      <c r="F397" s="97"/>
      <c r="G397" s="98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144"/>
      <c r="E398" s="98"/>
      <c r="F398" s="97"/>
      <c r="G398" s="98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144"/>
      <c r="E399" s="98"/>
      <c r="F399" s="97"/>
      <c r="G399" s="98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144"/>
      <c r="E400" s="98"/>
      <c r="F400" s="97"/>
      <c r="G400" s="98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144"/>
      <c r="E401" s="98"/>
      <c r="F401" s="97"/>
      <c r="G401" s="98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144"/>
      <c r="E402" s="98"/>
      <c r="F402" s="97"/>
      <c r="G402" s="98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144"/>
      <c r="E403" s="98"/>
      <c r="F403" s="97"/>
      <c r="G403" s="98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144"/>
      <c r="E404" s="98"/>
      <c r="F404" s="97"/>
      <c r="G404" s="98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144"/>
      <c r="E405" s="98"/>
      <c r="F405" s="97"/>
      <c r="G405" s="98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144"/>
      <c r="E406" s="98"/>
      <c r="F406" s="97"/>
      <c r="G406" s="98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144"/>
      <c r="E407" s="98"/>
      <c r="F407" s="97"/>
      <c r="G407" s="98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144"/>
      <c r="E408" s="98"/>
      <c r="F408" s="97"/>
      <c r="G408" s="98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144"/>
      <c r="E409" s="98"/>
      <c r="F409" s="97"/>
      <c r="G409" s="98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144"/>
      <c r="E410" s="98"/>
      <c r="F410" s="97"/>
      <c r="G410" s="98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144"/>
      <c r="E411" s="98"/>
      <c r="F411" s="97"/>
      <c r="G411" s="98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144"/>
      <c r="E412" s="98"/>
      <c r="F412" s="97"/>
      <c r="G412" s="98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144"/>
      <c r="E413" s="98"/>
      <c r="F413" s="97"/>
      <c r="G413" s="98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144"/>
      <c r="E414" s="98"/>
      <c r="F414" s="97"/>
      <c r="G414" s="98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144"/>
      <c r="E415" s="98"/>
      <c r="F415" s="97"/>
      <c r="G415" s="98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144"/>
      <c r="E416" s="98"/>
      <c r="F416" s="97"/>
      <c r="G416" s="98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144"/>
      <c r="E417" s="98"/>
      <c r="F417" s="97"/>
      <c r="G417" s="98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144"/>
      <c r="E418" s="98"/>
      <c r="F418" s="97"/>
      <c r="G418" s="98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144"/>
      <c r="E419" s="98"/>
      <c r="F419" s="97"/>
      <c r="G419" s="98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144"/>
      <c r="E420" s="98"/>
      <c r="F420" s="97"/>
      <c r="G420" s="98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144"/>
      <c r="E421" s="98"/>
      <c r="F421" s="97"/>
      <c r="G421" s="98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144"/>
      <c r="E422" s="98"/>
      <c r="F422" s="97"/>
      <c r="G422" s="98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144"/>
      <c r="E423" s="98"/>
      <c r="F423" s="97"/>
      <c r="G423" s="98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144"/>
      <c r="E424" s="98"/>
      <c r="F424" s="97"/>
      <c r="G424" s="98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144"/>
      <c r="E425" s="98"/>
      <c r="F425" s="97"/>
      <c r="G425" s="98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144"/>
      <c r="E426" s="98"/>
      <c r="F426" s="97"/>
      <c r="G426" s="98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144"/>
      <c r="E427" s="98"/>
      <c r="F427" s="97"/>
      <c r="G427" s="98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144"/>
      <c r="E428" s="98"/>
      <c r="F428" s="97"/>
      <c r="G428" s="98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144"/>
      <c r="E429" s="98"/>
      <c r="F429" s="97"/>
      <c r="G429" s="98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144"/>
      <c r="E430" s="98"/>
      <c r="F430" s="97"/>
      <c r="G430" s="98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144"/>
      <c r="E431" s="98"/>
      <c r="F431" s="97"/>
      <c r="G431" s="98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144"/>
      <c r="E432" s="98"/>
      <c r="F432" s="97"/>
      <c r="G432" s="98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144"/>
      <c r="E433" s="98"/>
      <c r="F433" s="97"/>
      <c r="G433" s="98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144"/>
      <c r="E434" s="98"/>
      <c r="F434" s="97"/>
      <c r="G434" s="98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144"/>
      <c r="E435" s="98"/>
      <c r="F435" s="97"/>
      <c r="G435" s="98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144"/>
      <c r="E436" s="98"/>
      <c r="F436" s="97"/>
      <c r="G436" s="98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144"/>
      <c r="E437" s="98"/>
      <c r="F437" s="97"/>
      <c r="G437" s="98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144"/>
      <c r="E438" s="98"/>
      <c r="F438" s="97"/>
      <c r="G438" s="98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144"/>
      <c r="E439" s="98"/>
      <c r="F439" s="97"/>
      <c r="G439" s="98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144"/>
      <c r="E440" s="98"/>
      <c r="F440" s="97"/>
      <c r="G440" s="98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144"/>
      <c r="E441" s="98"/>
      <c r="F441" s="97"/>
      <c r="G441" s="98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144"/>
      <c r="E442" s="98"/>
      <c r="F442" s="97"/>
      <c r="G442" s="98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144"/>
      <c r="E443" s="98"/>
      <c r="F443" s="97"/>
      <c r="G443" s="98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144"/>
      <c r="E444" s="98"/>
      <c r="F444" s="97"/>
      <c r="G444" s="98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144"/>
      <c r="E445" s="98"/>
      <c r="F445" s="97"/>
      <c r="G445" s="98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144"/>
      <c r="E446" s="98"/>
      <c r="F446" s="97"/>
      <c r="G446" s="98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144"/>
      <c r="E447" s="98"/>
      <c r="F447" s="97"/>
      <c r="G447" s="98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144"/>
      <c r="E448" s="98"/>
      <c r="F448" s="97"/>
      <c r="G448" s="98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144"/>
      <c r="E449" s="98"/>
      <c r="F449" s="97"/>
      <c r="G449" s="98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144"/>
      <c r="E450" s="98"/>
      <c r="F450" s="97"/>
      <c r="G450" s="98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144"/>
      <c r="E451" s="98"/>
      <c r="F451" s="97"/>
      <c r="G451" s="98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144"/>
      <c r="E452" s="98"/>
      <c r="F452" s="97"/>
      <c r="G452" s="98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144"/>
      <c r="E453" s="98"/>
      <c r="F453" s="97"/>
      <c r="G453" s="98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144"/>
      <c r="E454" s="98"/>
      <c r="F454" s="97"/>
      <c r="G454" s="98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144"/>
      <c r="E455" s="98"/>
      <c r="F455" s="97"/>
      <c r="G455" s="98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144"/>
      <c r="E456" s="98"/>
      <c r="F456" s="97"/>
      <c r="G456" s="98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144"/>
      <c r="E457" s="98"/>
      <c r="F457" s="97"/>
      <c r="G457" s="98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144"/>
      <c r="E458" s="98"/>
      <c r="F458" s="97"/>
      <c r="G458" s="98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144"/>
      <c r="E459" s="98"/>
      <c r="F459" s="97"/>
      <c r="G459" s="98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144"/>
      <c r="E460" s="98"/>
      <c r="F460" s="97"/>
      <c r="G460" s="98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144"/>
      <c r="E461" s="98"/>
      <c r="F461" s="97"/>
      <c r="G461" s="98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144"/>
      <c r="E462" s="98"/>
      <c r="F462" s="97"/>
      <c r="G462" s="98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144"/>
      <c r="E463" s="98"/>
      <c r="F463" s="97"/>
      <c r="G463" s="98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144"/>
      <c r="E464" s="98"/>
      <c r="F464" s="97"/>
      <c r="G464" s="98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144"/>
      <c r="E465" s="98"/>
      <c r="F465" s="97"/>
      <c r="G465" s="98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144"/>
      <c r="E466" s="98"/>
      <c r="F466" s="97"/>
      <c r="G466" s="98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144"/>
      <c r="E467" s="98"/>
      <c r="F467" s="97"/>
      <c r="G467" s="98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144"/>
      <c r="E468" s="98"/>
      <c r="F468" s="97"/>
      <c r="G468" s="98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144"/>
      <c r="E469" s="98"/>
      <c r="F469" s="97"/>
      <c r="G469" s="98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144"/>
      <c r="E470" s="98"/>
      <c r="F470" s="97"/>
      <c r="G470" s="98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144"/>
      <c r="E471" s="98"/>
      <c r="F471" s="97"/>
      <c r="G471" s="98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144"/>
      <c r="E472" s="98"/>
      <c r="F472" s="97"/>
      <c r="G472" s="98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144"/>
      <c r="E473" s="98"/>
      <c r="F473" s="97"/>
      <c r="G473" s="98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144"/>
      <c r="E474" s="98"/>
      <c r="F474" s="97"/>
      <c r="G474" s="98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144"/>
      <c r="E475" s="98"/>
      <c r="F475" s="97"/>
      <c r="G475" s="98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144"/>
      <c r="E476" s="98"/>
      <c r="F476" s="97"/>
      <c r="G476" s="98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144"/>
      <c r="E477" s="98"/>
      <c r="F477" s="97"/>
      <c r="G477" s="98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144"/>
      <c r="E478" s="98"/>
      <c r="F478" s="97"/>
      <c r="G478" s="98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144"/>
      <c r="E479" s="98"/>
      <c r="F479" s="97"/>
      <c r="G479" s="98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144"/>
      <c r="E480" s="98"/>
      <c r="F480" s="97"/>
      <c r="G480" s="98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144"/>
      <c r="E481" s="98"/>
      <c r="F481" s="97"/>
      <c r="G481" s="98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144"/>
      <c r="E482" s="98"/>
      <c r="F482" s="97"/>
      <c r="G482" s="98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144"/>
      <c r="E483" s="98"/>
      <c r="F483" s="97"/>
      <c r="G483" s="98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144"/>
      <c r="E484" s="98"/>
      <c r="F484" s="97"/>
      <c r="G484" s="98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144"/>
      <c r="E485" s="98"/>
      <c r="F485" s="97"/>
      <c r="G485" s="98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144"/>
      <c r="E486" s="98"/>
      <c r="F486" s="97"/>
      <c r="G486" s="98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144"/>
      <c r="E487" s="98"/>
      <c r="F487" s="97"/>
      <c r="G487" s="98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144"/>
      <c r="E488" s="98"/>
      <c r="F488" s="97"/>
      <c r="G488" s="98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144"/>
      <c r="E489" s="98"/>
      <c r="F489" s="97"/>
      <c r="G489" s="98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144"/>
      <c r="E490" s="98"/>
      <c r="F490" s="97"/>
      <c r="G490" s="98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144"/>
      <c r="E491" s="98"/>
      <c r="F491" s="97"/>
      <c r="G491" s="98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144"/>
      <c r="E492" s="98"/>
      <c r="F492" s="97"/>
      <c r="G492" s="98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144"/>
      <c r="E493" s="98"/>
      <c r="F493" s="97"/>
      <c r="G493" s="98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144"/>
      <c r="E494" s="98"/>
      <c r="F494" s="97"/>
      <c r="G494" s="98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144"/>
      <c r="E495" s="98"/>
      <c r="F495" s="97"/>
      <c r="G495" s="98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144"/>
      <c r="E496" s="98"/>
      <c r="F496" s="97"/>
      <c r="G496" s="98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144"/>
      <c r="E497" s="98"/>
      <c r="F497" s="97"/>
      <c r="G497" s="98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144"/>
      <c r="E498" s="98"/>
      <c r="F498" s="97"/>
      <c r="G498" s="98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144"/>
      <c r="E499" s="98"/>
      <c r="F499" s="97"/>
      <c r="G499" s="98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144"/>
      <c r="E500" s="98"/>
      <c r="F500" s="97"/>
      <c r="G500" s="98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144"/>
      <c r="E501" s="98"/>
      <c r="F501" s="97"/>
      <c r="G501" s="98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144"/>
      <c r="E502" s="98"/>
      <c r="F502" s="97"/>
      <c r="G502" s="98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144"/>
      <c r="E503" s="98"/>
      <c r="F503" s="97"/>
      <c r="G503" s="98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144"/>
      <c r="E504" s="98"/>
      <c r="F504" s="97"/>
      <c r="G504" s="98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144"/>
      <c r="E505" s="98"/>
      <c r="F505" s="97"/>
      <c r="G505" s="98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144"/>
      <c r="E506" s="98"/>
      <c r="F506" s="97"/>
      <c r="G506" s="98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144"/>
      <c r="E507" s="98"/>
      <c r="F507" s="97"/>
      <c r="G507" s="98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144"/>
      <c r="E508" s="98"/>
      <c r="F508" s="97"/>
      <c r="G508" s="98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144"/>
      <c r="E509" s="98"/>
      <c r="F509" s="97"/>
      <c r="G509" s="98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144"/>
      <c r="E510" s="98"/>
      <c r="F510" s="97"/>
      <c r="G510" s="98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144"/>
      <c r="E511" s="98"/>
      <c r="F511" s="97"/>
      <c r="G511" s="98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144"/>
      <c r="E512" s="98"/>
      <c r="F512" s="97"/>
      <c r="G512" s="98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144"/>
      <c r="E513" s="98"/>
      <c r="F513" s="97"/>
      <c r="G513" s="98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144"/>
      <c r="E514" s="98"/>
      <c r="F514" s="97"/>
      <c r="G514" s="98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144"/>
      <c r="E515" s="98"/>
      <c r="F515" s="97"/>
      <c r="G515" s="98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144"/>
      <c r="E516" s="98"/>
      <c r="F516" s="97"/>
      <c r="G516" s="98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144"/>
      <c r="E517" s="98"/>
      <c r="F517" s="97"/>
      <c r="G517" s="98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144"/>
      <c r="E518" s="98"/>
      <c r="F518" s="97"/>
      <c r="G518" s="98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144"/>
      <c r="E519" s="98"/>
      <c r="F519" s="97"/>
      <c r="G519" s="98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144"/>
      <c r="E520" s="98"/>
      <c r="F520" s="97"/>
      <c r="G520" s="98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144"/>
      <c r="E521" s="98"/>
      <c r="F521" s="97"/>
      <c r="G521" s="98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144"/>
      <c r="E522" s="98"/>
      <c r="F522" s="97"/>
      <c r="G522" s="98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144"/>
      <c r="E523" s="98"/>
      <c r="F523" s="97"/>
      <c r="G523" s="98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144"/>
      <c r="E524" s="98"/>
      <c r="F524" s="97"/>
      <c r="G524" s="98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144"/>
      <c r="E525" s="98"/>
      <c r="F525" s="97"/>
      <c r="G525" s="98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144"/>
      <c r="E526" s="98"/>
      <c r="F526" s="97"/>
      <c r="G526" s="98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144"/>
      <c r="E527" s="98"/>
      <c r="F527" s="97"/>
      <c r="G527" s="98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144"/>
      <c r="E528" s="98"/>
      <c r="F528" s="97"/>
      <c r="G528" s="98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144"/>
      <c r="E529" s="98"/>
      <c r="F529" s="97"/>
      <c r="G529" s="98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144"/>
      <c r="E530" s="98"/>
      <c r="F530" s="97"/>
      <c r="G530" s="98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144"/>
      <c r="E531" s="98"/>
      <c r="F531" s="97"/>
      <c r="G531" s="98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144"/>
      <c r="E532" s="98"/>
      <c r="F532" s="97"/>
      <c r="G532" s="98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144"/>
      <c r="E533" s="98"/>
      <c r="F533" s="97"/>
      <c r="G533" s="98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144"/>
      <c r="E534" s="98"/>
      <c r="F534" s="97"/>
      <c r="G534" s="98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144"/>
      <c r="E535" s="98"/>
      <c r="F535" s="97"/>
      <c r="G535" s="98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144"/>
      <c r="E536" s="98"/>
      <c r="F536" s="97"/>
      <c r="G536" s="98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144"/>
      <c r="E537" s="98"/>
      <c r="F537" s="97"/>
      <c r="G537" s="98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144"/>
      <c r="E538" s="98"/>
      <c r="F538" s="97"/>
      <c r="G538" s="98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144"/>
      <c r="E539" s="98"/>
      <c r="F539" s="97"/>
      <c r="G539" s="98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144"/>
      <c r="E540" s="98"/>
      <c r="F540" s="97"/>
      <c r="G540" s="98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144"/>
      <c r="E541" s="98"/>
      <c r="F541" s="97"/>
      <c r="G541" s="98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144"/>
      <c r="E542" s="98"/>
      <c r="F542" s="97"/>
      <c r="G542" s="98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144"/>
      <c r="E543" s="98"/>
      <c r="F543" s="97"/>
      <c r="G543" s="98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144"/>
      <c r="E544" s="98"/>
      <c r="F544" s="97"/>
      <c r="G544" s="98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144"/>
      <c r="E545" s="98"/>
      <c r="F545" s="97"/>
      <c r="G545" s="98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144"/>
      <c r="E546" s="98"/>
      <c r="F546" s="97"/>
      <c r="G546" s="98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144"/>
      <c r="E547" s="98"/>
      <c r="F547" s="97"/>
      <c r="G547" s="98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144"/>
      <c r="E548" s="98"/>
      <c r="F548" s="97"/>
      <c r="G548" s="98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144"/>
      <c r="E549" s="98"/>
      <c r="F549" s="97"/>
      <c r="G549" s="98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144"/>
      <c r="E550" s="98"/>
      <c r="F550" s="97"/>
      <c r="G550" s="98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144"/>
      <c r="E551" s="98"/>
      <c r="F551" s="97"/>
      <c r="G551" s="98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144"/>
      <c r="E552" s="98"/>
      <c r="F552" s="97"/>
      <c r="G552" s="98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144"/>
      <c r="E553" s="98"/>
      <c r="F553" s="97"/>
      <c r="G553" s="98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144"/>
      <c r="E554" s="98"/>
      <c r="F554" s="97"/>
      <c r="G554" s="98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144"/>
      <c r="E555" s="98"/>
      <c r="F555" s="97"/>
      <c r="G555" s="98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144"/>
      <c r="E556" s="98"/>
      <c r="F556" s="97"/>
      <c r="G556" s="98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144"/>
      <c r="E557" s="98"/>
      <c r="F557" s="97"/>
      <c r="G557" s="98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144"/>
      <c r="E558" s="98"/>
      <c r="F558" s="97"/>
      <c r="G558" s="98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144"/>
      <c r="E559" s="98"/>
      <c r="F559" s="97"/>
      <c r="G559" s="98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144"/>
      <c r="E560" s="98"/>
      <c r="F560" s="97"/>
      <c r="G560" s="98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144"/>
      <c r="E561" s="98"/>
      <c r="F561" s="97"/>
      <c r="G561" s="98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144"/>
      <c r="E562" s="98"/>
      <c r="F562" s="97"/>
      <c r="G562" s="98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144"/>
      <c r="E563" s="98"/>
      <c r="F563" s="97"/>
      <c r="G563" s="98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144"/>
      <c r="E564" s="98"/>
      <c r="F564" s="97"/>
      <c r="G564" s="98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144"/>
      <c r="E565" s="98"/>
      <c r="F565" s="97"/>
      <c r="G565" s="98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144"/>
      <c r="E566" s="98"/>
      <c r="F566" s="97"/>
      <c r="G566" s="98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144"/>
      <c r="E567" s="98"/>
      <c r="F567" s="97"/>
      <c r="G567" s="98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144"/>
      <c r="E568" s="98"/>
      <c r="F568" s="97"/>
      <c r="G568" s="98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144"/>
      <c r="E569" s="98"/>
      <c r="F569" s="97"/>
      <c r="G569" s="98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144"/>
      <c r="E570" s="98"/>
      <c r="F570" s="97"/>
      <c r="G570" s="98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144"/>
      <c r="E571" s="98"/>
      <c r="F571" s="97"/>
      <c r="G571" s="98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144"/>
      <c r="E572" s="98"/>
      <c r="F572" s="97"/>
      <c r="G572" s="98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144"/>
      <c r="E573" s="98"/>
      <c r="F573" s="97"/>
      <c r="G573" s="98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144"/>
      <c r="E574" s="98"/>
      <c r="F574" s="97"/>
      <c r="G574" s="98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144"/>
      <c r="E575" s="98"/>
      <c r="F575" s="97"/>
      <c r="G575" s="98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144"/>
      <c r="E576" s="98"/>
      <c r="F576" s="97"/>
      <c r="G576" s="98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144"/>
      <c r="E577" s="98"/>
      <c r="F577" s="97"/>
      <c r="G577" s="98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144"/>
      <c r="E578" s="98"/>
      <c r="F578" s="97"/>
      <c r="G578" s="98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144"/>
      <c r="E579" s="98"/>
      <c r="F579" s="97"/>
      <c r="G579" s="98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144"/>
      <c r="E580" s="98"/>
      <c r="F580" s="97"/>
      <c r="G580" s="98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144"/>
      <c r="E581" s="98"/>
      <c r="F581" s="97"/>
      <c r="G581" s="98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144"/>
      <c r="E582" s="98"/>
      <c r="F582" s="97"/>
      <c r="G582" s="98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144"/>
      <c r="E583" s="98"/>
      <c r="F583" s="97"/>
      <c r="G583" s="98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144"/>
      <c r="E584" s="98"/>
      <c r="F584" s="97"/>
      <c r="G584" s="98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144"/>
      <c r="E585" s="98"/>
      <c r="F585" s="97"/>
      <c r="G585" s="98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144"/>
      <c r="E586" s="98"/>
      <c r="F586" s="97"/>
      <c r="G586" s="98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144"/>
      <c r="E587" s="98"/>
      <c r="F587" s="97"/>
      <c r="G587" s="98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144"/>
      <c r="E588" s="98"/>
      <c r="F588" s="97"/>
      <c r="G588" s="98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144"/>
      <c r="E589" s="98"/>
      <c r="F589" s="97"/>
      <c r="G589" s="98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144"/>
      <c r="E590" s="98"/>
      <c r="F590" s="97"/>
      <c r="G590" s="98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144"/>
      <c r="E591" s="98"/>
      <c r="F591" s="97"/>
      <c r="G591" s="98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144"/>
      <c r="E592" s="98"/>
      <c r="F592" s="97"/>
      <c r="G592" s="98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144"/>
      <c r="E593" s="98"/>
      <c r="F593" s="97"/>
      <c r="G593" s="98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144"/>
      <c r="E594" s="98"/>
      <c r="F594" s="97"/>
      <c r="G594" s="98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144"/>
      <c r="E595" s="98"/>
      <c r="F595" s="97"/>
      <c r="G595" s="98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144"/>
      <c r="E596" s="98"/>
      <c r="F596" s="97"/>
      <c r="G596" s="98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144"/>
      <c r="E597" s="98"/>
      <c r="F597" s="97"/>
      <c r="G597" s="98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144"/>
      <c r="E598" s="98"/>
      <c r="F598" s="97"/>
      <c r="G598" s="98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144"/>
      <c r="E599" s="98"/>
      <c r="F599" s="97"/>
      <c r="G599" s="98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144"/>
      <c r="E600" s="98"/>
      <c r="F600" s="97"/>
      <c r="G600" s="98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144"/>
      <c r="E601" s="98"/>
      <c r="F601" s="97"/>
      <c r="G601" s="98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144"/>
      <c r="E602" s="98"/>
      <c r="F602" s="97"/>
      <c r="G602" s="98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144"/>
      <c r="E603" s="98"/>
      <c r="F603" s="97"/>
      <c r="G603" s="98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144"/>
      <c r="E604" s="98"/>
      <c r="F604" s="97"/>
      <c r="G604" s="98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144"/>
      <c r="E605" s="98"/>
      <c r="F605" s="97"/>
      <c r="G605" s="98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144"/>
      <c r="E606" s="98"/>
      <c r="F606" s="97"/>
      <c r="G606" s="98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144"/>
      <c r="E607" s="98"/>
      <c r="F607" s="97"/>
      <c r="G607" s="98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144"/>
      <c r="E608" s="98"/>
      <c r="F608" s="97"/>
      <c r="G608" s="98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144"/>
      <c r="E609" s="98"/>
      <c r="F609" s="97"/>
      <c r="G609" s="98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144"/>
      <c r="E610" s="98"/>
      <c r="F610" s="97"/>
      <c r="G610" s="98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144"/>
      <c r="E611" s="98"/>
      <c r="F611" s="97"/>
      <c r="G611" s="98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144"/>
      <c r="E612" s="98"/>
      <c r="F612" s="97"/>
      <c r="G612" s="98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144"/>
      <c r="E613" s="98"/>
      <c r="F613" s="97"/>
      <c r="G613" s="98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144"/>
      <c r="E614" s="98"/>
      <c r="F614" s="97"/>
      <c r="G614" s="98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144"/>
      <c r="E615" s="98"/>
      <c r="F615" s="97"/>
      <c r="G615" s="98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144"/>
      <c r="E616" s="98"/>
      <c r="F616" s="97"/>
      <c r="G616" s="98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144"/>
      <c r="E617" s="98"/>
      <c r="F617" s="97"/>
      <c r="G617" s="98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144"/>
      <c r="E618" s="98"/>
      <c r="F618" s="97"/>
      <c r="G618" s="98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144"/>
      <c r="E619" s="98"/>
      <c r="F619" s="97"/>
      <c r="G619" s="98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144"/>
      <c r="E620" s="98"/>
      <c r="F620" s="97"/>
      <c r="G620" s="98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144"/>
      <c r="E621" s="98"/>
      <c r="F621" s="97"/>
      <c r="G621" s="98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144"/>
      <c r="E622" s="98"/>
      <c r="F622" s="97"/>
      <c r="G622" s="98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144"/>
      <c r="E623" s="98"/>
      <c r="F623" s="97"/>
      <c r="G623" s="98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144"/>
      <c r="E624" s="98"/>
      <c r="F624" s="97"/>
      <c r="G624" s="98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144"/>
      <c r="E625" s="98"/>
      <c r="F625" s="97"/>
      <c r="G625" s="98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144"/>
      <c r="E626" s="98"/>
      <c r="F626" s="97"/>
      <c r="G626" s="98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144"/>
      <c r="E627" s="98"/>
      <c r="F627" s="97"/>
      <c r="G627" s="98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144"/>
      <c r="E628" s="98"/>
      <c r="F628" s="97"/>
      <c r="G628" s="98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144"/>
      <c r="E629" s="98"/>
      <c r="F629" s="97"/>
      <c r="G629" s="98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144"/>
      <c r="E630" s="98"/>
      <c r="F630" s="97"/>
      <c r="G630" s="98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144"/>
      <c r="E631" s="98"/>
      <c r="F631" s="97"/>
      <c r="G631" s="98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144"/>
      <c r="E632" s="98"/>
      <c r="F632" s="97"/>
      <c r="G632" s="98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144"/>
      <c r="E633" s="98"/>
      <c r="F633" s="97"/>
      <c r="G633" s="98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144"/>
      <c r="E634" s="98"/>
      <c r="F634" s="97"/>
      <c r="G634" s="98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144"/>
      <c r="E635" s="98"/>
      <c r="F635" s="97"/>
      <c r="G635" s="98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144"/>
      <c r="E636" s="98"/>
      <c r="F636" s="97"/>
      <c r="G636" s="98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144"/>
      <c r="E637" s="98"/>
      <c r="F637" s="97"/>
      <c r="G637" s="98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144"/>
      <c r="E638" s="98"/>
      <c r="F638" s="97"/>
      <c r="G638" s="98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144"/>
      <c r="E639" s="98"/>
      <c r="F639" s="97"/>
      <c r="G639" s="98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144"/>
      <c r="E640" s="98"/>
      <c r="F640" s="97"/>
      <c r="G640" s="98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144"/>
      <c r="E641" s="98"/>
      <c r="F641" s="97"/>
      <c r="G641" s="98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144"/>
      <c r="E642" s="98"/>
      <c r="F642" s="97"/>
      <c r="G642" s="98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144"/>
      <c r="E643" s="98"/>
      <c r="F643" s="97"/>
      <c r="G643" s="98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144"/>
      <c r="E644" s="98"/>
      <c r="F644" s="97"/>
      <c r="G644" s="98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144"/>
      <c r="E645" s="98"/>
      <c r="F645" s="97"/>
      <c r="G645" s="98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144"/>
      <c r="E646" s="98"/>
      <c r="F646" s="97"/>
      <c r="G646" s="98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144"/>
      <c r="E647" s="98"/>
      <c r="F647" s="97"/>
      <c r="G647" s="98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144"/>
      <c r="E648" s="98"/>
      <c r="F648" s="97"/>
      <c r="G648" s="98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144"/>
      <c r="E649" s="98"/>
      <c r="F649" s="97"/>
      <c r="G649" s="98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144"/>
      <c r="E650" s="98"/>
      <c r="F650" s="97"/>
      <c r="G650" s="98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144"/>
      <c r="E651" s="98"/>
      <c r="F651" s="97"/>
      <c r="G651" s="98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144"/>
      <c r="E652" s="98"/>
      <c r="F652" s="97"/>
      <c r="G652" s="98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144"/>
      <c r="E653" s="98"/>
      <c r="F653" s="97"/>
      <c r="G653" s="98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144"/>
      <c r="E654" s="98"/>
      <c r="F654" s="97"/>
      <c r="G654" s="98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144"/>
      <c r="E655" s="98"/>
      <c r="F655" s="97"/>
      <c r="G655" s="98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144"/>
      <c r="E656" s="98"/>
      <c r="F656" s="97"/>
      <c r="G656" s="98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144"/>
      <c r="E657" s="98"/>
      <c r="F657" s="97"/>
      <c r="G657" s="98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144"/>
      <c r="E658" s="98"/>
      <c r="F658" s="97"/>
      <c r="G658" s="98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144"/>
      <c r="E659" s="98"/>
      <c r="F659" s="97"/>
      <c r="G659" s="98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144"/>
      <c r="E660" s="98"/>
      <c r="F660" s="97"/>
      <c r="G660" s="98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144"/>
      <c r="E661" s="98"/>
      <c r="F661" s="97"/>
      <c r="G661" s="98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144"/>
      <c r="E662" s="98"/>
      <c r="F662" s="97"/>
      <c r="G662" s="98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144"/>
      <c r="E663" s="98"/>
      <c r="F663" s="97"/>
      <c r="G663" s="98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144"/>
      <c r="E664" s="98"/>
      <c r="F664" s="97"/>
      <c r="G664" s="98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144"/>
      <c r="E665" s="98"/>
      <c r="F665" s="97"/>
      <c r="G665" s="98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144"/>
      <c r="E666" s="98"/>
      <c r="F666" s="97"/>
      <c r="G666" s="98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144"/>
      <c r="E667" s="98"/>
      <c r="F667" s="97"/>
      <c r="G667" s="98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144"/>
      <c r="E668" s="98"/>
      <c r="F668" s="97"/>
      <c r="G668" s="98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144"/>
      <c r="E669" s="98"/>
      <c r="F669" s="97"/>
      <c r="G669" s="98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144"/>
      <c r="E670" s="98"/>
      <c r="F670" s="97"/>
      <c r="G670" s="98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144"/>
      <c r="E671" s="98"/>
      <c r="F671" s="97"/>
      <c r="G671" s="98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144"/>
      <c r="E672" s="98"/>
      <c r="F672" s="97"/>
      <c r="G672" s="98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144"/>
      <c r="E673" s="98"/>
      <c r="F673" s="97"/>
      <c r="G673" s="98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144"/>
      <c r="E674" s="98"/>
      <c r="F674" s="97"/>
      <c r="G674" s="98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144"/>
      <c r="E675" s="98"/>
      <c r="F675" s="97"/>
      <c r="G675" s="98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144"/>
      <c r="E676" s="98"/>
      <c r="F676" s="97"/>
      <c r="G676" s="98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144"/>
      <c r="E677" s="98"/>
      <c r="F677" s="97"/>
      <c r="G677" s="98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144"/>
      <c r="E678" s="98"/>
      <c r="F678" s="97"/>
      <c r="G678" s="98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144"/>
      <c r="E679" s="98"/>
      <c r="F679" s="97"/>
      <c r="G679" s="98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144"/>
      <c r="E680" s="98"/>
      <c r="F680" s="97"/>
      <c r="G680" s="98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144"/>
      <c r="E681" s="98"/>
      <c r="F681" s="97"/>
      <c r="G681" s="98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144"/>
      <c r="E682" s="98"/>
      <c r="F682" s="97"/>
      <c r="G682" s="98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144"/>
      <c r="E683" s="98"/>
      <c r="F683" s="97"/>
      <c r="G683" s="98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144"/>
      <c r="E684" s="98"/>
      <c r="F684" s="97"/>
      <c r="G684" s="98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144"/>
      <c r="E685" s="98"/>
      <c r="F685" s="97"/>
      <c r="G685" s="98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144"/>
      <c r="E686" s="98"/>
      <c r="F686" s="97"/>
      <c r="G686" s="98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144"/>
      <c r="E687" s="98"/>
      <c r="F687" s="97"/>
      <c r="G687" s="98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144"/>
      <c r="E688" s="98"/>
      <c r="F688" s="97"/>
      <c r="G688" s="98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144"/>
      <c r="E689" s="98"/>
      <c r="F689" s="97"/>
      <c r="G689" s="98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144"/>
      <c r="E690" s="98"/>
      <c r="F690" s="97"/>
      <c r="G690" s="98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144"/>
      <c r="E691" s="98"/>
      <c r="F691" s="97"/>
      <c r="G691" s="98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144"/>
      <c r="E692" s="98"/>
      <c r="F692" s="97"/>
      <c r="G692" s="98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144"/>
      <c r="E693" s="98"/>
      <c r="F693" s="97"/>
      <c r="G693" s="98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144"/>
      <c r="E694" s="98"/>
      <c r="F694" s="97"/>
      <c r="G694" s="98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144"/>
      <c r="E695" s="98"/>
      <c r="F695" s="97"/>
      <c r="G695" s="98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144"/>
      <c r="E696" s="98"/>
      <c r="F696" s="97"/>
      <c r="G696" s="98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144"/>
      <c r="E697" s="98"/>
      <c r="F697" s="97"/>
      <c r="G697" s="98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144"/>
      <c r="E698" s="98"/>
      <c r="F698" s="97"/>
      <c r="G698" s="98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144"/>
      <c r="E699" s="98"/>
      <c r="F699" s="97"/>
      <c r="G699" s="98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144"/>
      <c r="E700" s="98"/>
      <c r="F700" s="97"/>
      <c r="G700" s="98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144"/>
      <c r="E701" s="98"/>
      <c r="F701" s="97"/>
      <c r="G701" s="98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144"/>
      <c r="E702" s="98"/>
      <c r="F702" s="97"/>
      <c r="G702" s="98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144"/>
      <c r="E703" s="98"/>
      <c r="F703" s="97"/>
      <c r="G703" s="98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144"/>
      <c r="E704" s="98"/>
      <c r="F704" s="97"/>
      <c r="G704" s="98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144"/>
      <c r="E705" s="98"/>
      <c r="F705" s="97"/>
      <c r="G705" s="98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144"/>
      <c r="E706" s="98"/>
      <c r="F706" s="97"/>
      <c r="G706" s="98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144"/>
      <c r="E707" s="98"/>
      <c r="F707" s="97"/>
      <c r="G707" s="98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144"/>
      <c r="E708" s="98"/>
      <c r="F708" s="97"/>
      <c r="G708" s="98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144"/>
      <c r="E709" s="98"/>
      <c r="F709" s="97"/>
      <c r="G709" s="98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144"/>
      <c r="E710" s="98"/>
      <c r="F710" s="97"/>
      <c r="G710" s="98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144"/>
      <c r="E711" s="98"/>
      <c r="F711" s="97"/>
      <c r="G711" s="98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144"/>
      <c r="E712" s="98"/>
      <c r="F712" s="97"/>
      <c r="G712" s="98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144"/>
      <c r="E713" s="98"/>
      <c r="F713" s="97"/>
      <c r="G713" s="98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144"/>
      <c r="E714" s="98"/>
      <c r="F714" s="97"/>
      <c r="G714" s="98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144"/>
      <c r="E715" s="98"/>
      <c r="F715" s="97"/>
      <c r="G715" s="98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144"/>
      <c r="E716" s="98"/>
      <c r="F716" s="97"/>
      <c r="G716" s="98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144"/>
      <c r="E717" s="98"/>
      <c r="F717" s="97"/>
      <c r="G717" s="98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144"/>
      <c r="E718" s="98"/>
      <c r="F718" s="97"/>
      <c r="G718" s="98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144"/>
      <c r="E719" s="98"/>
      <c r="F719" s="97"/>
      <c r="G719" s="98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144"/>
      <c r="E720" s="98"/>
      <c r="F720" s="97"/>
      <c r="G720" s="98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144"/>
      <c r="E721" s="98"/>
      <c r="F721" s="97"/>
      <c r="G721" s="98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144"/>
      <c r="E722" s="98"/>
      <c r="F722" s="97"/>
      <c r="G722" s="98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144"/>
      <c r="E723" s="98"/>
      <c r="F723" s="97"/>
      <c r="G723" s="98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144"/>
      <c r="E724" s="98"/>
      <c r="F724" s="97"/>
      <c r="G724" s="98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144"/>
      <c r="E725" s="98"/>
      <c r="F725" s="97"/>
      <c r="G725" s="98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144"/>
      <c r="E726" s="98"/>
      <c r="F726" s="97"/>
      <c r="G726" s="98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144"/>
      <c r="E727" s="98"/>
      <c r="F727" s="97"/>
      <c r="G727" s="98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144"/>
      <c r="E728" s="98"/>
      <c r="F728" s="97"/>
      <c r="G728" s="98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144"/>
      <c r="E729" s="98"/>
      <c r="F729" s="97"/>
      <c r="G729" s="98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144"/>
      <c r="E730" s="98"/>
      <c r="F730" s="97"/>
      <c r="G730" s="98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144"/>
      <c r="E731" s="98"/>
      <c r="F731" s="97"/>
      <c r="G731" s="98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144"/>
      <c r="E732" s="98"/>
      <c r="F732" s="97"/>
      <c r="G732" s="98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144"/>
      <c r="E733" s="98"/>
      <c r="F733" s="97"/>
      <c r="G733" s="98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144"/>
      <c r="E734" s="98"/>
      <c r="F734" s="97"/>
      <c r="G734" s="98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144"/>
      <c r="E735" s="98"/>
      <c r="F735" s="97"/>
      <c r="G735" s="98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144"/>
      <c r="E736" s="98"/>
      <c r="F736" s="97"/>
      <c r="G736" s="98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144"/>
      <c r="E737" s="98"/>
      <c r="F737" s="97"/>
      <c r="G737" s="98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144"/>
      <c r="E738" s="98"/>
      <c r="F738" s="97"/>
      <c r="G738" s="98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144"/>
      <c r="E739" s="98"/>
      <c r="F739" s="97"/>
      <c r="G739" s="98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144"/>
      <c r="E740" s="98"/>
      <c r="F740" s="97"/>
      <c r="G740" s="98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144"/>
      <c r="E741" s="98"/>
      <c r="F741" s="97"/>
      <c r="G741" s="98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144"/>
      <c r="E742" s="98"/>
      <c r="F742" s="97"/>
      <c r="G742" s="98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144"/>
      <c r="E743" s="98"/>
      <c r="F743" s="97"/>
      <c r="G743" s="98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144"/>
      <c r="E744" s="98"/>
      <c r="F744" s="97"/>
      <c r="G744" s="98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144"/>
      <c r="E745" s="98"/>
      <c r="F745" s="97"/>
      <c r="G745" s="98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144"/>
      <c r="E746" s="98"/>
      <c r="F746" s="97"/>
      <c r="G746" s="98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144"/>
      <c r="E747" s="98"/>
      <c r="F747" s="97"/>
      <c r="G747" s="98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144"/>
      <c r="E748" s="98"/>
      <c r="F748" s="97"/>
      <c r="G748" s="98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144"/>
      <c r="E749" s="98"/>
      <c r="F749" s="97"/>
      <c r="G749" s="98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144"/>
      <c r="E750" s="98"/>
      <c r="F750" s="97"/>
      <c r="G750" s="98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144"/>
      <c r="E751" s="98"/>
      <c r="F751" s="97"/>
      <c r="G751" s="98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144"/>
      <c r="E752" s="98"/>
      <c r="F752" s="97"/>
      <c r="G752" s="98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144"/>
      <c r="E753" s="98"/>
      <c r="F753" s="97"/>
      <c r="G753" s="98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144"/>
      <c r="E754" s="98"/>
      <c r="F754" s="97"/>
      <c r="G754" s="98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144"/>
      <c r="E755" s="98"/>
      <c r="F755" s="97"/>
      <c r="G755" s="98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144"/>
      <c r="E756" s="98"/>
      <c r="F756" s="97"/>
      <c r="G756" s="98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144"/>
      <c r="E757" s="98"/>
      <c r="F757" s="97"/>
      <c r="G757" s="98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144"/>
      <c r="E758" s="98"/>
      <c r="F758" s="97"/>
      <c r="G758" s="98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144"/>
      <c r="E759" s="98"/>
      <c r="F759" s="97"/>
      <c r="G759" s="98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144"/>
      <c r="E760" s="98"/>
      <c r="F760" s="97"/>
      <c r="G760" s="98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144"/>
      <c r="E761" s="98"/>
      <c r="F761" s="97"/>
      <c r="G761" s="98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144"/>
      <c r="E762" s="98"/>
      <c r="F762" s="97"/>
      <c r="G762" s="98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144"/>
      <c r="E763" s="98"/>
      <c r="F763" s="97"/>
      <c r="G763" s="98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144"/>
      <c r="E764" s="98"/>
      <c r="F764" s="97"/>
      <c r="G764" s="98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144"/>
      <c r="E765" s="98"/>
      <c r="F765" s="97"/>
      <c r="G765" s="98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144"/>
      <c r="E766" s="98"/>
      <c r="F766" s="97"/>
      <c r="G766" s="98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144"/>
      <c r="E767" s="98"/>
      <c r="F767" s="97"/>
      <c r="G767" s="98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144"/>
      <c r="E768" s="98"/>
      <c r="F768" s="97"/>
      <c r="G768" s="98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144"/>
      <c r="E769" s="98"/>
      <c r="F769" s="97"/>
      <c r="G769" s="98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144"/>
      <c r="E770" s="98"/>
      <c r="F770" s="97"/>
      <c r="G770" s="98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144"/>
      <c r="E771" s="98"/>
      <c r="F771" s="97"/>
      <c r="G771" s="98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144"/>
      <c r="E772" s="98"/>
      <c r="F772" s="97"/>
      <c r="G772" s="98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144"/>
      <c r="E773" s="98"/>
      <c r="F773" s="97"/>
      <c r="G773" s="98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144"/>
      <c r="E774" s="98"/>
      <c r="F774" s="97"/>
      <c r="G774" s="98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144"/>
      <c r="E775" s="98"/>
      <c r="F775" s="97"/>
      <c r="G775" s="98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144"/>
      <c r="E776" s="98"/>
      <c r="F776" s="97"/>
      <c r="G776" s="98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144"/>
      <c r="E777" s="98"/>
      <c r="F777" s="97"/>
      <c r="G777" s="98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144"/>
      <c r="E778" s="98"/>
      <c r="F778" s="97"/>
      <c r="G778" s="98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144"/>
      <c r="E779" s="98"/>
      <c r="F779" s="97"/>
      <c r="G779" s="98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144"/>
      <c r="E780" s="98"/>
      <c r="F780" s="97"/>
      <c r="G780" s="98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144"/>
      <c r="E781" s="98"/>
      <c r="F781" s="97"/>
      <c r="G781" s="98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144"/>
      <c r="E782" s="98"/>
      <c r="F782" s="97"/>
      <c r="G782" s="98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144"/>
      <c r="E783" s="98"/>
      <c r="F783" s="97"/>
      <c r="G783" s="98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144"/>
      <c r="E784" s="98"/>
      <c r="F784" s="97"/>
      <c r="G784" s="98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144"/>
      <c r="E785" s="98"/>
      <c r="F785" s="97"/>
      <c r="G785" s="98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144"/>
      <c r="E786" s="98"/>
      <c r="F786" s="97"/>
      <c r="G786" s="98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144"/>
      <c r="E787" s="98"/>
      <c r="F787" s="97"/>
      <c r="G787" s="98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144"/>
      <c r="E788" s="98"/>
      <c r="F788" s="97"/>
      <c r="G788" s="98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144"/>
      <c r="E789" s="98"/>
      <c r="F789" s="97"/>
      <c r="G789" s="98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144"/>
      <c r="E790" s="98"/>
      <c r="F790" s="97"/>
      <c r="G790" s="98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144"/>
      <c r="E791" s="98"/>
      <c r="F791" s="97"/>
      <c r="G791" s="98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144"/>
      <c r="E792" s="98"/>
      <c r="F792" s="97"/>
      <c r="G792" s="98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144"/>
      <c r="E793" s="98"/>
      <c r="F793" s="97"/>
      <c r="G793" s="98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144"/>
      <c r="E794" s="98"/>
      <c r="F794" s="97"/>
      <c r="G794" s="98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144"/>
      <c r="E795" s="98"/>
      <c r="F795" s="97"/>
      <c r="G795" s="98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144"/>
      <c r="E796" s="98"/>
      <c r="F796" s="97"/>
      <c r="G796" s="98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144"/>
      <c r="E797" s="98"/>
      <c r="F797" s="97"/>
      <c r="G797" s="98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144"/>
      <c r="E798" s="98"/>
      <c r="F798" s="97"/>
      <c r="G798" s="98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144"/>
      <c r="E799" s="98"/>
      <c r="F799" s="97"/>
      <c r="G799" s="98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144"/>
      <c r="E800" s="98"/>
      <c r="F800" s="97"/>
      <c r="G800" s="98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144"/>
      <c r="E801" s="98"/>
      <c r="F801" s="97"/>
      <c r="G801" s="98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144"/>
      <c r="E802" s="98"/>
      <c r="F802" s="97"/>
      <c r="G802" s="98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144"/>
      <c r="E803" s="98"/>
      <c r="F803" s="97"/>
      <c r="G803" s="98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144"/>
      <c r="E804" s="98"/>
      <c r="F804" s="97"/>
      <c r="G804" s="98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144"/>
      <c r="E805" s="98"/>
      <c r="F805" s="97"/>
      <c r="G805" s="98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144"/>
      <c r="E806" s="98"/>
      <c r="F806" s="97"/>
      <c r="G806" s="98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144"/>
      <c r="E807" s="98"/>
      <c r="F807" s="97"/>
      <c r="G807" s="98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144"/>
      <c r="E808" s="98"/>
      <c r="F808" s="97"/>
      <c r="G808" s="98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144"/>
      <c r="E809" s="98"/>
      <c r="F809" s="97"/>
      <c r="G809" s="98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144"/>
      <c r="E810" s="98"/>
      <c r="F810" s="97"/>
      <c r="G810" s="98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144"/>
      <c r="E811" s="98"/>
      <c r="F811" s="97"/>
      <c r="G811" s="98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144"/>
      <c r="E812" s="98"/>
      <c r="F812" s="97"/>
      <c r="G812" s="98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144"/>
      <c r="E813" s="98"/>
      <c r="F813" s="97"/>
      <c r="G813" s="98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144"/>
      <c r="E814" s="98"/>
      <c r="F814" s="97"/>
      <c r="G814" s="98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144"/>
      <c r="E815" s="98"/>
      <c r="F815" s="97"/>
      <c r="G815" s="98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144"/>
      <c r="E816" s="98"/>
      <c r="F816" s="97"/>
      <c r="G816" s="98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144"/>
      <c r="E817" s="98"/>
      <c r="F817" s="97"/>
      <c r="G817" s="98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144"/>
      <c r="E818" s="98"/>
      <c r="F818" s="97"/>
      <c r="G818" s="98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144"/>
      <c r="E819" s="98"/>
      <c r="F819" s="97"/>
      <c r="G819" s="98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144"/>
      <c r="E820" s="98"/>
      <c r="F820" s="97"/>
      <c r="G820" s="98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144"/>
      <c r="E821" s="98"/>
      <c r="F821" s="97"/>
      <c r="G821" s="98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144"/>
      <c r="E822" s="98"/>
      <c r="F822" s="97"/>
      <c r="G822" s="98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144"/>
      <c r="E823" s="98"/>
      <c r="F823" s="97"/>
      <c r="G823" s="98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144"/>
      <c r="E824" s="98"/>
      <c r="F824" s="97"/>
      <c r="G824" s="98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144"/>
      <c r="E825" s="98"/>
      <c r="F825" s="97"/>
      <c r="G825" s="98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144"/>
      <c r="E826" s="98"/>
      <c r="F826" s="97"/>
      <c r="G826" s="98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144"/>
      <c r="E827" s="98"/>
      <c r="F827" s="97"/>
      <c r="G827" s="98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144"/>
      <c r="E828" s="98"/>
      <c r="F828" s="97"/>
      <c r="G828" s="98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144"/>
      <c r="E829" s="98"/>
      <c r="F829" s="97"/>
      <c r="G829" s="98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144"/>
      <c r="E830" s="98"/>
      <c r="F830" s="97"/>
      <c r="G830" s="98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144"/>
      <c r="E831" s="98"/>
      <c r="F831" s="97"/>
      <c r="G831" s="98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144"/>
      <c r="E832" s="98"/>
      <c r="F832" s="97"/>
      <c r="G832" s="98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144"/>
      <c r="E833" s="98"/>
      <c r="F833" s="97"/>
      <c r="G833" s="98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144"/>
      <c r="E834" s="98"/>
      <c r="F834" s="97"/>
      <c r="G834" s="98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144"/>
      <c r="E835" s="98"/>
      <c r="F835" s="97"/>
      <c r="G835" s="98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144"/>
      <c r="E836" s="98"/>
      <c r="F836" s="97"/>
      <c r="G836" s="98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144"/>
      <c r="E837" s="98"/>
      <c r="F837" s="97"/>
      <c r="G837" s="98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144"/>
      <c r="E838" s="98"/>
      <c r="F838" s="97"/>
      <c r="G838" s="98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144"/>
      <c r="E839" s="98"/>
      <c r="F839" s="97"/>
      <c r="G839" s="98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144"/>
      <c r="E840" s="98"/>
      <c r="F840" s="97"/>
      <c r="G840" s="98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144"/>
      <c r="E841" s="98"/>
      <c r="F841" s="97"/>
      <c r="G841" s="98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144"/>
      <c r="E842" s="98"/>
      <c r="F842" s="97"/>
      <c r="G842" s="98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144"/>
      <c r="E843" s="98"/>
      <c r="F843" s="97"/>
      <c r="G843" s="98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144"/>
      <c r="E844" s="98"/>
      <c r="F844" s="97"/>
      <c r="G844" s="98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144"/>
      <c r="E845" s="98"/>
      <c r="F845" s="97"/>
      <c r="G845" s="98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144"/>
      <c r="E846" s="98"/>
      <c r="F846" s="97"/>
      <c r="G846" s="98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144"/>
      <c r="E847" s="98"/>
      <c r="F847" s="97"/>
      <c r="G847" s="98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144"/>
      <c r="E848" s="98"/>
      <c r="F848" s="97"/>
      <c r="G848" s="98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144"/>
      <c r="E849" s="98"/>
      <c r="F849" s="97"/>
      <c r="G849" s="98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144"/>
      <c r="E850" s="98"/>
      <c r="F850" s="97"/>
      <c r="G850" s="98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144"/>
      <c r="E851" s="98"/>
      <c r="F851" s="97"/>
      <c r="G851" s="98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144"/>
      <c r="E852" s="98"/>
      <c r="F852" s="97"/>
      <c r="G852" s="98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144"/>
      <c r="E853" s="98"/>
      <c r="F853" s="97"/>
      <c r="G853" s="98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144"/>
      <c r="E854" s="98"/>
      <c r="F854" s="97"/>
      <c r="G854" s="98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144"/>
      <c r="E855" s="98"/>
      <c r="F855" s="97"/>
      <c r="G855" s="98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144"/>
      <c r="E856" s="98"/>
      <c r="F856" s="97"/>
      <c r="G856" s="98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144"/>
      <c r="E857" s="98"/>
      <c r="F857" s="97"/>
      <c r="G857" s="98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144"/>
      <c r="E858" s="98"/>
      <c r="F858" s="97"/>
      <c r="G858" s="98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144"/>
      <c r="E859" s="98"/>
      <c r="F859" s="97"/>
      <c r="G859" s="98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144"/>
      <c r="E860" s="98"/>
      <c r="F860" s="97"/>
      <c r="G860" s="98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144"/>
      <c r="E861" s="98"/>
      <c r="F861" s="97"/>
      <c r="G861" s="98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144"/>
      <c r="E862" s="98"/>
      <c r="F862" s="97"/>
      <c r="G862" s="98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144"/>
      <c r="E863" s="98"/>
      <c r="F863" s="97"/>
      <c r="G863" s="98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144"/>
      <c r="E864" s="98"/>
      <c r="F864" s="97"/>
      <c r="G864" s="98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144"/>
      <c r="E865" s="98"/>
      <c r="F865" s="97"/>
      <c r="G865" s="98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144"/>
      <c r="E866" s="98"/>
      <c r="F866" s="97"/>
      <c r="G866" s="98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144"/>
      <c r="E867" s="98"/>
      <c r="F867" s="97"/>
      <c r="G867" s="98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144"/>
      <c r="E868" s="98"/>
      <c r="F868" s="97"/>
      <c r="G868" s="98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144"/>
      <c r="E869" s="98"/>
      <c r="F869" s="97"/>
      <c r="G869" s="98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144"/>
      <c r="E870" s="98"/>
      <c r="F870" s="97"/>
      <c r="G870" s="98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144"/>
      <c r="E871" s="98"/>
      <c r="F871" s="97"/>
      <c r="G871" s="98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144"/>
      <c r="E872" s="98"/>
      <c r="F872" s="97"/>
      <c r="G872" s="98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144"/>
      <c r="E873" s="98"/>
      <c r="F873" s="97"/>
      <c r="G873" s="98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144"/>
      <c r="E874" s="98"/>
      <c r="F874" s="97"/>
      <c r="G874" s="98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144"/>
      <c r="E875" s="98"/>
      <c r="F875" s="97"/>
      <c r="G875" s="98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144"/>
      <c r="E876" s="98"/>
      <c r="F876" s="97"/>
      <c r="G876" s="98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144"/>
      <c r="E877" s="98"/>
      <c r="F877" s="97"/>
      <c r="G877" s="98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144"/>
      <c r="E878" s="98"/>
      <c r="F878" s="97"/>
      <c r="G878" s="98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144"/>
      <c r="E879" s="98"/>
      <c r="F879" s="97"/>
      <c r="G879" s="98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144"/>
      <c r="E880" s="98"/>
      <c r="F880" s="97"/>
      <c r="G880" s="98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144"/>
      <c r="E881" s="98"/>
      <c r="F881" s="97"/>
      <c r="G881" s="98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144"/>
      <c r="E882" s="98"/>
      <c r="F882" s="97"/>
      <c r="G882" s="98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144"/>
      <c r="E883" s="98"/>
      <c r="F883" s="97"/>
      <c r="G883" s="98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144"/>
      <c r="E884" s="98"/>
      <c r="F884" s="97"/>
      <c r="G884" s="98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144"/>
      <c r="E885" s="98"/>
      <c r="F885" s="97"/>
      <c r="G885" s="98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144"/>
      <c r="E886" s="98"/>
      <c r="F886" s="97"/>
      <c r="G886" s="98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144"/>
      <c r="E887" s="98"/>
      <c r="F887" s="97"/>
      <c r="G887" s="98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144"/>
      <c r="E888" s="98"/>
      <c r="F888" s="97"/>
      <c r="G888" s="98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144"/>
      <c r="E889" s="98"/>
      <c r="F889" s="97"/>
      <c r="G889" s="98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144"/>
      <c r="E890" s="98"/>
      <c r="F890" s="97"/>
      <c r="G890" s="98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144"/>
      <c r="E891" s="98"/>
      <c r="F891" s="97"/>
      <c r="G891" s="98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144"/>
      <c r="E892" s="98"/>
      <c r="F892" s="97"/>
      <c r="G892" s="98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144"/>
      <c r="E893" s="98"/>
      <c r="F893" s="97"/>
      <c r="G893" s="98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144"/>
      <c r="E894" s="98"/>
      <c r="F894" s="97"/>
      <c r="G894" s="98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144"/>
      <c r="E895" s="98"/>
      <c r="F895" s="97"/>
      <c r="G895" s="98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144"/>
      <c r="E896" s="98"/>
      <c r="F896" s="97"/>
      <c r="G896" s="98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144"/>
      <c r="E897" s="98"/>
      <c r="F897" s="97"/>
      <c r="G897" s="98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144"/>
      <c r="E898" s="98"/>
      <c r="F898" s="97"/>
      <c r="G898" s="98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144"/>
      <c r="E899" s="98"/>
      <c r="F899" s="97"/>
      <c r="G899" s="98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144"/>
      <c r="E900" s="98"/>
      <c r="F900" s="97"/>
      <c r="G900" s="98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144"/>
      <c r="E901" s="98"/>
      <c r="F901" s="97"/>
      <c r="G901" s="98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144"/>
      <c r="E902" s="98"/>
      <c r="F902" s="97"/>
      <c r="G902" s="98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144"/>
      <c r="E903" s="98"/>
      <c r="F903" s="97"/>
      <c r="G903" s="98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144"/>
      <c r="E904" s="98"/>
      <c r="F904" s="97"/>
      <c r="G904" s="98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144"/>
      <c r="E905" s="98"/>
      <c r="F905" s="97"/>
      <c r="G905" s="98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144"/>
      <c r="E906" s="98"/>
      <c r="F906" s="97"/>
      <c r="G906" s="98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144"/>
      <c r="E907" s="98"/>
      <c r="F907" s="97"/>
      <c r="G907" s="98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144"/>
      <c r="E908" s="98"/>
      <c r="F908" s="97"/>
      <c r="G908" s="98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144"/>
      <c r="E909" s="98"/>
      <c r="F909" s="97"/>
      <c r="G909" s="98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144"/>
      <c r="E910" s="98"/>
      <c r="F910" s="97"/>
      <c r="G910" s="98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144"/>
      <c r="E911" s="98"/>
      <c r="F911" s="97"/>
      <c r="G911" s="98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144"/>
      <c r="E912" s="98"/>
      <c r="F912" s="97"/>
      <c r="G912" s="98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144"/>
      <c r="E913" s="98"/>
      <c r="F913" s="97"/>
      <c r="G913" s="98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144"/>
      <c r="E914" s="98"/>
      <c r="F914" s="97"/>
      <c r="G914" s="98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144"/>
      <c r="E915" s="98"/>
      <c r="F915" s="97"/>
      <c r="G915" s="98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144"/>
      <c r="E916" s="98"/>
      <c r="F916" s="97"/>
      <c r="G916" s="98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144"/>
      <c r="E917" s="98"/>
      <c r="F917" s="97"/>
      <c r="G917" s="98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144"/>
      <c r="E918" s="98"/>
      <c r="F918" s="97"/>
      <c r="G918" s="98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144"/>
      <c r="E919" s="98"/>
      <c r="F919" s="97"/>
      <c r="G919" s="98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144"/>
      <c r="E920" s="98"/>
      <c r="F920" s="97"/>
      <c r="G920" s="98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144"/>
      <c r="E921" s="98"/>
      <c r="F921" s="97"/>
      <c r="G921" s="98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144"/>
      <c r="E922" s="98"/>
      <c r="F922" s="97"/>
      <c r="G922" s="98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144"/>
      <c r="E923" s="98"/>
      <c r="F923" s="97"/>
      <c r="G923" s="98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144"/>
      <c r="E924" s="98"/>
      <c r="F924" s="97"/>
      <c r="G924" s="98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144"/>
      <c r="E925" s="98"/>
      <c r="F925" s="97"/>
      <c r="G925" s="98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144"/>
      <c r="E926" s="98"/>
      <c r="F926" s="97"/>
      <c r="G926" s="98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144"/>
      <c r="E927" s="98"/>
      <c r="F927" s="97"/>
      <c r="G927" s="98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144"/>
      <c r="E928" s="98"/>
      <c r="F928" s="97"/>
      <c r="G928" s="98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144"/>
      <c r="E929" s="98"/>
      <c r="F929" s="97"/>
      <c r="G929" s="98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144"/>
      <c r="E930" s="98"/>
      <c r="F930" s="97"/>
      <c r="G930" s="98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144"/>
      <c r="E931" s="98"/>
      <c r="F931" s="97"/>
      <c r="G931" s="98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144"/>
      <c r="E932" s="98"/>
      <c r="F932" s="97"/>
      <c r="G932" s="98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144"/>
      <c r="E933" s="98"/>
      <c r="F933" s="97"/>
      <c r="G933" s="98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144"/>
      <c r="E934" s="98"/>
      <c r="F934" s="97"/>
      <c r="G934" s="98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144"/>
      <c r="E935" s="98"/>
      <c r="F935" s="97"/>
      <c r="G935" s="98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144"/>
      <c r="E936" s="98"/>
      <c r="F936" s="97"/>
      <c r="G936" s="98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144"/>
      <c r="E937" s="98"/>
      <c r="F937" s="97"/>
      <c r="G937" s="98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144"/>
      <c r="E938" s="98"/>
      <c r="F938" s="97"/>
      <c r="G938" s="98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144"/>
      <c r="E939" s="98"/>
      <c r="F939" s="97"/>
      <c r="G939" s="98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144"/>
      <c r="E940" s="98"/>
      <c r="F940" s="97"/>
      <c r="G940" s="98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144"/>
      <c r="E941" s="98"/>
      <c r="F941" s="97"/>
      <c r="G941" s="98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144"/>
      <c r="E942" s="98"/>
      <c r="F942" s="97"/>
      <c r="G942" s="98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144"/>
      <c r="E943" s="98"/>
      <c r="F943" s="97"/>
      <c r="G943" s="98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144"/>
      <c r="E944" s="98"/>
      <c r="F944" s="97"/>
      <c r="G944" s="98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144"/>
      <c r="E945" s="98"/>
      <c r="F945" s="97"/>
      <c r="G945" s="98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144"/>
      <c r="E946" s="98"/>
      <c r="F946" s="97"/>
      <c r="G946" s="98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144"/>
      <c r="E947" s="98"/>
      <c r="F947" s="97"/>
      <c r="G947" s="98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144"/>
      <c r="E948" s="98"/>
      <c r="F948" s="97"/>
      <c r="G948" s="98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144"/>
      <c r="E949" s="98"/>
      <c r="F949" s="97"/>
      <c r="G949" s="98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144"/>
      <c r="E950" s="98"/>
      <c r="F950" s="97"/>
      <c r="G950" s="98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144"/>
      <c r="E951" s="98"/>
      <c r="F951" s="97"/>
      <c r="G951" s="98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144"/>
      <c r="E952" s="98"/>
      <c r="F952" s="97"/>
      <c r="G952" s="98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144"/>
      <c r="E953" s="98"/>
      <c r="F953" s="97"/>
      <c r="G953" s="98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144"/>
      <c r="E954" s="98"/>
      <c r="F954" s="97"/>
      <c r="G954" s="98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144"/>
      <c r="E955" s="98"/>
      <c r="F955" s="97"/>
      <c r="G955" s="98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144"/>
      <c r="E956" s="98"/>
      <c r="F956" s="97"/>
      <c r="G956" s="98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144"/>
      <c r="E957" s="98"/>
      <c r="F957" s="97"/>
      <c r="G957" s="98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144"/>
      <c r="E958" s="98"/>
      <c r="F958" s="97"/>
      <c r="G958" s="98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144"/>
      <c r="E959" s="98"/>
      <c r="F959" s="97"/>
      <c r="G959" s="98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144"/>
      <c r="E960" s="98"/>
      <c r="F960" s="97"/>
      <c r="G960" s="98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144"/>
      <c r="E961" s="98"/>
      <c r="F961" s="97"/>
      <c r="G961" s="98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144"/>
      <c r="E962" s="98"/>
      <c r="F962" s="97"/>
      <c r="G962" s="98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144"/>
      <c r="E963" s="98"/>
      <c r="F963" s="97"/>
      <c r="G963" s="98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144"/>
      <c r="E964" s="98"/>
      <c r="F964" s="97"/>
      <c r="G964" s="98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144"/>
      <c r="E965" s="98"/>
      <c r="F965" s="97"/>
      <c r="G965" s="98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144"/>
      <c r="E966" s="98"/>
      <c r="F966" s="97"/>
      <c r="G966" s="98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144"/>
      <c r="E967" s="98"/>
      <c r="F967" s="97"/>
      <c r="G967" s="98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144"/>
      <c r="E968" s="98"/>
      <c r="F968" s="97"/>
      <c r="G968" s="98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144"/>
      <c r="E969" s="98"/>
      <c r="F969" s="97"/>
      <c r="G969" s="98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144"/>
      <c r="E970" s="98"/>
      <c r="F970" s="97"/>
      <c r="G970" s="98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144"/>
      <c r="E971" s="98"/>
      <c r="F971" s="97"/>
      <c r="G971" s="98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144"/>
      <c r="E972" s="98"/>
      <c r="F972" s="97"/>
      <c r="G972" s="98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144"/>
      <c r="E973" s="98"/>
      <c r="F973" s="97"/>
      <c r="G973" s="98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144"/>
      <c r="E974" s="98"/>
      <c r="F974" s="97"/>
      <c r="G974" s="98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144"/>
      <c r="E975" s="98"/>
      <c r="F975" s="97"/>
      <c r="G975" s="98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144"/>
      <c r="E976" s="98"/>
      <c r="F976" s="97"/>
      <c r="G976" s="98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144"/>
      <c r="E977" s="98"/>
      <c r="F977" s="97"/>
      <c r="G977" s="98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144"/>
      <c r="E978" s="98"/>
      <c r="F978" s="97"/>
      <c r="G978" s="98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144"/>
      <c r="E979" s="98"/>
      <c r="F979" s="97"/>
      <c r="G979" s="98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144"/>
      <c r="E980" s="98"/>
      <c r="F980" s="97"/>
      <c r="G980" s="98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144"/>
      <c r="E981" s="98"/>
      <c r="F981" s="97"/>
      <c r="G981" s="98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144"/>
      <c r="E982" s="98"/>
      <c r="F982" s="97"/>
      <c r="G982" s="98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144"/>
      <c r="E983" s="98"/>
      <c r="F983" s="97"/>
      <c r="G983" s="98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144"/>
      <c r="E984" s="98"/>
      <c r="F984" s="97"/>
      <c r="G984" s="98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144"/>
      <c r="E985" s="98"/>
      <c r="F985" s="97"/>
      <c r="G985" s="98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144"/>
      <c r="E986" s="98"/>
      <c r="F986" s="97"/>
      <c r="G986" s="98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144"/>
      <c r="E987" s="98"/>
      <c r="F987" s="97"/>
      <c r="G987" s="98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144"/>
      <c r="E988" s="98"/>
      <c r="F988" s="97"/>
      <c r="G988" s="98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144"/>
      <c r="E989" s="98"/>
      <c r="F989" s="97"/>
      <c r="G989" s="98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144"/>
      <c r="E990" s="98"/>
      <c r="F990" s="97"/>
      <c r="G990" s="98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144"/>
      <c r="E991" s="98"/>
      <c r="F991" s="97"/>
      <c r="G991" s="98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144"/>
      <c r="E992" s="98"/>
      <c r="F992" s="97"/>
      <c r="G992" s="98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144"/>
      <c r="E993" s="98"/>
      <c r="F993" s="97"/>
      <c r="G993" s="98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144"/>
      <c r="E994" s="98"/>
      <c r="F994" s="97"/>
      <c r="G994" s="98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144"/>
      <c r="E995" s="98"/>
      <c r="F995" s="97"/>
      <c r="G995" s="98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144"/>
      <c r="E996" s="98"/>
      <c r="F996" s="97"/>
      <c r="G996" s="98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144"/>
      <c r="E997" s="98"/>
      <c r="F997" s="97"/>
      <c r="G997" s="98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144"/>
      <c r="E998" s="98"/>
      <c r="F998" s="97"/>
      <c r="G998" s="98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144"/>
      <c r="E999" s="98"/>
      <c r="F999" s="97"/>
      <c r="G999" s="98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144"/>
      <c r="E1000" s="98"/>
      <c r="F1000" s="97"/>
      <c r="G1000" s="98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28.29"/>
    <col customWidth="1" min="5" max="5" width="24.57"/>
  </cols>
  <sheetData>
    <row r="1">
      <c r="A1" s="37" t="s">
        <v>126</v>
      </c>
      <c r="B1" s="38" t="s">
        <v>84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43496.0</v>
      </c>
      <c r="C2" s="36" t="s">
        <v>130</v>
      </c>
      <c r="D2" s="42">
        <v>4418.66</v>
      </c>
      <c r="E2" s="4"/>
      <c r="F2" s="10"/>
      <c r="G2" s="4"/>
      <c r="H2" s="4"/>
    </row>
    <row r="3">
      <c r="A3" s="45" t="s">
        <v>131</v>
      </c>
      <c r="B3" s="41">
        <v>43510.0</v>
      </c>
      <c r="C3" s="36" t="s">
        <v>132</v>
      </c>
      <c r="D3" s="46">
        <v>0.0</v>
      </c>
      <c r="E3" s="4" t="s">
        <v>201</v>
      </c>
      <c r="F3" s="65">
        <v>2245.19</v>
      </c>
      <c r="G3" s="45" t="s">
        <v>216</v>
      </c>
      <c r="H3" s="4"/>
    </row>
    <row r="4">
      <c r="A4" s="4" t="s">
        <v>135</v>
      </c>
      <c r="B4" s="26" t="s">
        <v>315</v>
      </c>
      <c r="C4" s="36" t="s">
        <v>137</v>
      </c>
      <c r="D4" s="46">
        <v>0.0</v>
      </c>
      <c r="E4" s="26"/>
      <c r="F4" s="32">
        <v>0.0</v>
      </c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31</v>
      </c>
      <c r="B7" s="33">
        <v>1200.0</v>
      </c>
      <c r="C7" s="36" t="s">
        <v>142</v>
      </c>
      <c r="D7" s="42">
        <v>7189.8</v>
      </c>
      <c r="E7" s="4"/>
      <c r="F7" s="10"/>
      <c r="G7" s="4"/>
      <c r="H7" s="4"/>
    </row>
    <row r="8">
      <c r="A8" s="26" t="s">
        <v>316</v>
      </c>
      <c r="B8" s="32">
        <v>973.47</v>
      </c>
      <c r="C8" s="36" t="s">
        <v>144</v>
      </c>
      <c r="D8" s="46">
        <v>0.0</v>
      </c>
      <c r="E8" s="36" t="s">
        <v>220</v>
      </c>
      <c r="F8" s="46">
        <f>sum(F3:F7)</f>
        <v>2245.19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2216.912</v>
      </c>
      <c r="E12" s="127"/>
      <c r="F12" s="128"/>
      <c r="G12" s="129"/>
      <c r="H12" s="130"/>
    </row>
    <row r="13">
      <c r="A13" s="4" t="s">
        <v>156</v>
      </c>
      <c r="B13" s="62">
        <f>sum(B7:B10)</f>
        <v>2173.47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2245.19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4418.66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7189.8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226.38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7416.18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2771.14</v>
      </c>
      <c r="C19" s="26" t="s">
        <v>245</v>
      </c>
      <c r="D19" s="10">
        <f>sum(B19*0.2)</f>
        <v>554.228</v>
      </c>
      <c r="E19" s="136" t="s">
        <v>246</v>
      </c>
      <c r="F19" s="137">
        <f>sum(B19-D19)</f>
        <v>2216.912</v>
      </c>
      <c r="G19" s="138"/>
      <c r="H19" s="139"/>
    </row>
    <row r="20">
      <c r="A20" s="26" t="s">
        <v>248</v>
      </c>
      <c r="B20" s="63">
        <f>sum(B15*1.57)</f>
        <v>6937.2962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8.14"/>
    <col customWidth="1" min="2" max="2" width="20.43"/>
    <col customWidth="1" min="3" max="3" width="28.14"/>
    <col customWidth="1" min="5" max="5" width="26.0"/>
    <col customWidth="1" min="7" max="7" width="22.57"/>
  </cols>
  <sheetData>
    <row r="1">
      <c r="A1" s="94" t="s">
        <v>126</v>
      </c>
      <c r="B1" s="96" t="s">
        <v>85</v>
      </c>
      <c r="C1" s="97"/>
      <c r="D1" s="144"/>
      <c r="E1" s="102" t="s">
        <v>127</v>
      </c>
      <c r="F1" s="98"/>
      <c r="G1" s="102" t="s">
        <v>128</v>
      </c>
      <c r="H1" s="98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45">
        <v>43502.0</v>
      </c>
      <c r="C2" s="105" t="s">
        <v>130</v>
      </c>
      <c r="D2" s="106">
        <v>1107.25</v>
      </c>
      <c r="E2" s="97"/>
      <c r="F2" s="98"/>
      <c r="G2" s="97"/>
      <c r="H2" s="98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97" t="s">
        <v>131</v>
      </c>
      <c r="B3" s="145">
        <v>43521.0</v>
      </c>
      <c r="C3" s="105" t="s">
        <v>132</v>
      </c>
      <c r="D3" s="108">
        <v>0.0</v>
      </c>
      <c r="E3" s="109" t="s">
        <v>317</v>
      </c>
      <c r="F3" s="110">
        <v>907.25</v>
      </c>
      <c r="G3" s="97" t="s">
        <v>216</v>
      </c>
      <c r="H3" s="114">
        <v>0.0</v>
      </c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318</v>
      </c>
      <c r="C4" s="105" t="s">
        <v>137</v>
      </c>
      <c r="D4" s="108">
        <v>0.0</v>
      </c>
      <c r="E4" s="97"/>
      <c r="F4" s="97"/>
      <c r="G4" s="97"/>
      <c r="H4" s="98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87" t="s">
        <v>139</v>
      </c>
      <c r="D5" s="146">
        <v>0.0</v>
      </c>
      <c r="E5" s="97"/>
      <c r="F5" s="98"/>
      <c r="G5" s="97"/>
      <c r="H5" s="98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D6" s="88"/>
      <c r="E6" s="97"/>
      <c r="F6" s="98"/>
      <c r="G6" s="97"/>
      <c r="H6" s="98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35</v>
      </c>
      <c r="B7" s="112">
        <v>200.0</v>
      </c>
      <c r="C7" s="105" t="s">
        <v>142</v>
      </c>
      <c r="D7" s="106">
        <v>1409.51</v>
      </c>
      <c r="E7" s="97"/>
      <c r="F7" s="98"/>
      <c r="G7" s="97"/>
      <c r="H7" s="98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907.25</v>
      </c>
      <c r="G8" s="97"/>
      <c r="H8" s="98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D11" s="88"/>
      <c r="E11" s="98"/>
      <c r="F11" s="97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302.26</v>
      </c>
      <c r="E12" s="98"/>
      <c r="F12" s="97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200</v>
      </c>
      <c r="C13" s="105" t="s">
        <v>157</v>
      </c>
      <c r="D13" s="108">
        <f t="shared" si="1"/>
        <v>0</v>
      </c>
      <c r="E13" s="98"/>
      <c r="F13" s="97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907.25</v>
      </c>
      <c r="C14" s="105" t="s">
        <v>160</v>
      </c>
      <c r="D14" s="108">
        <f t="shared" si="1"/>
        <v>0</v>
      </c>
      <c r="E14" s="98"/>
      <c r="F14" s="97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1107.25</v>
      </c>
      <c r="C15" s="87" t="s">
        <v>162</v>
      </c>
      <c r="D15" s="108">
        <f t="shared" si="1"/>
        <v>0</v>
      </c>
      <c r="E15" s="98"/>
      <c r="F15" s="97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1409.51</v>
      </c>
      <c r="C16" s="97"/>
      <c r="D16" s="144"/>
      <c r="E16" s="98"/>
      <c r="F16" s="97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4">
        <v>0.0</v>
      </c>
      <c r="C17" s="97"/>
      <c r="D17" s="144"/>
      <c r="E17" s="98"/>
      <c r="F17" s="97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1409.51</v>
      </c>
      <c r="C18" s="97"/>
      <c r="D18" s="144"/>
      <c r="E18" s="98"/>
      <c r="F18" s="97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302.26</v>
      </c>
      <c r="C19" s="97"/>
      <c r="D19" s="144"/>
      <c r="E19" s="98"/>
      <c r="F19" s="97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109" t="s">
        <v>319</v>
      </c>
      <c r="B20" s="114">
        <f>sum(B15*1.27)</f>
        <v>1406.2075</v>
      </c>
      <c r="C20" s="97"/>
      <c r="D20" s="144"/>
      <c r="E20" s="98"/>
      <c r="F20" s="97"/>
      <c r="G20" s="98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144"/>
      <c r="E21" s="98"/>
      <c r="F21" s="97"/>
      <c r="G21" s="98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147"/>
      <c r="B22" s="98"/>
      <c r="C22" s="97"/>
      <c r="D22" s="144"/>
      <c r="E22" s="98"/>
      <c r="F22" s="97"/>
      <c r="G22" s="98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144"/>
      <c r="E23" s="98"/>
      <c r="F23" s="97"/>
      <c r="G23" s="98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144"/>
      <c r="E24" s="98"/>
      <c r="F24" s="97"/>
      <c r="G24" s="98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144"/>
      <c r="E25" s="98"/>
      <c r="F25" s="97"/>
      <c r="G25" s="98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144"/>
      <c r="E26" s="98"/>
      <c r="F26" s="97"/>
      <c r="G26" s="98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144"/>
      <c r="E27" s="98"/>
      <c r="F27" s="97"/>
      <c r="G27" s="98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144"/>
      <c r="E28" s="98"/>
      <c r="F28" s="97"/>
      <c r="G28" s="98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144"/>
      <c r="E29" s="98"/>
      <c r="F29" s="97"/>
      <c r="G29" s="98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144"/>
      <c r="E30" s="98"/>
      <c r="F30" s="97"/>
      <c r="G30" s="98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144"/>
      <c r="E31" s="98"/>
      <c r="F31" s="97"/>
      <c r="G31" s="98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144"/>
      <c r="E32" s="98"/>
      <c r="F32" s="97"/>
      <c r="G32" s="98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144"/>
      <c r="E33" s="98"/>
      <c r="F33" s="97"/>
      <c r="G33" s="98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144"/>
      <c r="E34" s="98"/>
      <c r="F34" s="97"/>
      <c r="G34" s="98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144"/>
      <c r="E35" s="98"/>
      <c r="F35" s="97"/>
      <c r="G35" s="98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144"/>
      <c r="E36" s="98"/>
      <c r="F36" s="97"/>
      <c r="G36" s="98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144"/>
      <c r="E37" s="98"/>
      <c r="F37" s="97"/>
      <c r="G37" s="98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144"/>
      <c r="E38" s="98"/>
      <c r="F38" s="97"/>
      <c r="G38" s="98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144"/>
      <c r="E39" s="98"/>
      <c r="F39" s="97"/>
      <c r="G39" s="98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144"/>
      <c r="E40" s="98"/>
      <c r="F40" s="97"/>
      <c r="G40" s="98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144"/>
      <c r="E41" s="98"/>
      <c r="F41" s="97"/>
      <c r="G41" s="98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144"/>
      <c r="E42" s="98"/>
      <c r="F42" s="97"/>
      <c r="G42" s="98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144"/>
      <c r="E43" s="98"/>
      <c r="F43" s="97"/>
      <c r="G43" s="98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144"/>
      <c r="E44" s="98"/>
      <c r="F44" s="97"/>
      <c r="G44" s="98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144"/>
      <c r="E45" s="98"/>
      <c r="F45" s="97"/>
      <c r="G45" s="98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144"/>
      <c r="E46" s="98"/>
      <c r="F46" s="97"/>
      <c r="G46" s="98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144"/>
      <c r="E47" s="98"/>
      <c r="F47" s="97"/>
      <c r="G47" s="98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144"/>
      <c r="E48" s="98"/>
      <c r="F48" s="97"/>
      <c r="G48" s="98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144"/>
      <c r="E49" s="98"/>
      <c r="F49" s="97"/>
      <c r="G49" s="98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144"/>
      <c r="E50" s="98"/>
      <c r="F50" s="97"/>
      <c r="G50" s="98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144"/>
      <c r="E51" s="98"/>
      <c r="F51" s="97"/>
      <c r="G51" s="98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144"/>
      <c r="E52" s="98"/>
      <c r="F52" s="97"/>
      <c r="G52" s="98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144"/>
      <c r="E53" s="98"/>
      <c r="F53" s="97"/>
      <c r="G53" s="98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144"/>
      <c r="E54" s="98"/>
      <c r="F54" s="97"/>
      <c r="G54" s="98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144"/>
      <c r="E55" s="98"/>
      <c r="F55" s="97"/>
      <c r="G55" s="98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144"/>
      <c r="E56" s="98"/>
      <c r="F56" s="97"/>
      <c r="G56" s="98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144"/>
      <c r="E57" s="98"/>
      <c r="F57" s="97"/>
      <c r="G57" s="98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144"/>
      <c r="E58" s="98"/>
      <c r="F58" s="97"/>
      <c r="G58" s="98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144"/>
      <c r="E59" s="98"/>
      <c r="F59" s="97"/>
      <c r="G59" s="98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144"/>
      <c r="E60" s="98"/>
      <c r="F60" s="97"/>
      <c r="G60" s="98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144"/>
      <c r="E61" s="98"/>
      <c r="F61" s="97"/>
      <c r="G61" s="98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144"/>
      <c r="E62" s="98"/>
      <c r="F62" s="97"/>
      <c r="G62" s="98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144"/>
      <c r="E63" s="98"/>
      <c r="F63" s="97"/>
      <c r="G63" s="98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144"/>
      <c r="E64" s="98"/>
      <c r="F64" s="97"/>
      <c r="G64" s="98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144"/>
      <c r="E65" s="98"/>
      <c r="F65" s="97"/>
      <c r="G65" s="98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144"/>
      <c r="E66" s="98"/>
      <c r="F66" s="97"/>
      <c r="G66" s="98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144"/>
      <c r="E67" s="98"/>
      <c r="F67" s="97"/>
      <c r="G67" s="98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144"/>
      <c r="E68" s="98"/>
      <c r="F68" s="97"/>
      <c r="G68" s="98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144"/>
      <c r="E69" s="98"/>
      <c r="F69" s="97"/>
      <c r="G69" s="98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144"/>
      <c r="E70" s="98"/>
      <c r="F70" s="97"/>
      <c r="G70" s="98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144"/>
      <c r="E71" s="98"/>
      <c r="F71" s="97"/>
      <c r="G71" s="98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144"/>
      <c r="E72" s="98"/>
      <c r="F72" s="97"/>
      <c r="G72" s="98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144"/>
      <c r="E73" s="98"/>
      <c r="F73" s="97"/>
      <c r="G73" s="98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144"/>
      <c r="E74" s="98"/>
      <c r="F74" s="97"/>
      <c r="G74" s="98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144"/>
      <c r="E75" s="98"/>
      <c r="F75" s="97"/>
      <c r="G75" s="98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144"/>
      <c r="E76" s="98"/>
      <c r="F76" s="97"/>
      <c r="G76" s="98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144"/>
      <c r="E77" s="98"/>
      <c r="F77" s="97"/>
      <c r="G77" s="98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144"/>
      <c r="E78" s="98"/>
      <c r="F78" s="97"/>
      <c r="G78" s="98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144"/>
      <c r="E79" s="98"/>
      <c r="F79" s="97"/>
      <c r="G79" s="98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144"/>
      <c r="E80" s="98"/>
      <c r="F80" s="97"/>
      <c r="G80" s="98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144"/>
      <c r="E81" s="98"/>
      <c r="F81" s="97"/>
      <c r="G81" s="98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144"/>
      <c r="E82" s="98"/>
      <c r="F82" s="97"/>
      <c r="G82" s="98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144"/>
      <c r="E83" s="98"/>
      <c r="F83" s="97"/>
      <c r="G83" s="98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144"/>
      <c r="E84" s="98"/>
      <c r="F84" s="97"/>
      <c r="G84" s="98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144"/>
      <c r="E85" s="98"/>
      <c r="F85" s="97"/>
      <c r="G85" s="98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144"/>
      <c r="E86" s="98"/>
      <c r="F86" s="97"/>
      <c r="G86" s="98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144"/>
      <c r="E87" s="98"/>
      <c r="F87" s="97"/>
      <c r="G87" s="98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144"/>
      <c r="E88" s="98"/>
      <c r="F88" s="97"/>
      <c r="G88" s="98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144"/>
      <c r="E89" s="98"/>
      <c r="F89" s="97"/>
      <c r="G89" s="98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144"/>
      <c r="E90" s="98"/>
      <c r="F90" s="97"/>
      <c r="G90" s="98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144"/>
      <c r="E91" s="98"/>
      <c r="F91" s="97"/>
      <c r="G91" s="98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144"/>
      <c r="E92" s="98"/>
      <c r="F92" s="97"/>
      <c r="G92" s="98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144"/>
      <c r="E93" s="98"/>
      <c r="F93" s="97"/>
      <c r="G93" s="98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144"/>
      <c r="E94" s="98"/>
      <c r="F94" s="97"/>
      <c r="G94" s="98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144"/>
      <c r="E95" s="98"/>
      <c r="F95" s="97"/>
      <c r="G95" s="98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144"/>
      <c r="E96" s="98"/>
      <c r="F96" s="97"/>
      <c r="G96" s="98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144"/>
      <c r="E97" s="98"/>
      <c r="F97" s="97"/>
      <c r="G97" s="98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144"/>
      <c r="E98" s="98"/>
      <c r="F98" s="97"/>
      <c r="G98" s="98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144"/>
      <c r="E99" s="98"/>
      <c r="F99" s="97"/>
      <c r="G99" s="98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144"/>
      <c r="E100" s="98"/>
      <c r="F100" s="97"/>
      <c r="G100" s="98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144"/>
      <c r="E101" s="98"/>
      <c r="F101" s="97"/>
      <c r="G101" s="98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144"/>
      <c r="E102" s="98"/>
      <c r="F102" s="97"/>
      <c r="G102" s="98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144"/>
      <c r="E103" s="98"/>
      <c r="F103" s="97"/>
      <c r="G103" s="98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144"/>
      <c r="E104" s="98"/>
      <c r="F104" s="97"/>
      <c r="G104" s="98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144"/>
      <c r="E105" s="98"/>
      <c r="F105" s="97"/>
      <c r="G105" s="98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144"/>
      <c r="E106" s="98"/>
      <c r="F106" s="97"/>
      <c r="G106" s="98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144"/>
      <c r="E107" s="98"/>
      <c r="F107" s="97"/>
      <c r="G107" s="98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144"/>
      <c r="E108" s="98"/>
      <c r="F108" s="97"/>
      <c r="G108" s="98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144"/>
      <c r="E109" s="98"/>
      <c r="F109" s="97"/>
      <c r="G109" s="98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144"/>
      <c r="E110" s="98"/>
      <c r="F110" s="97"/>
      <c r="G110" s="98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144"/>
      <c r="E111" s="98"/>
      <c r="F111" s="97"/>
      <c r="G111" s="98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144"/>
      <c r="E112" s="98"/>
      <c r="F112" s="97"/>
      <c r="G112" s="98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144"/>
      <c r="E113" s="98"/>
      <c r="F113" s="97"/>
      <c r="G113" s="98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144"/>
      <c r="E114" s="98"/>
      <c r="F114" s="97"/>
      <c r="G114" s="98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144"/>
      <c r="E115" s="98"/>
      <c r="F115" s="97"/>
      <c r="G115" s="98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144"/>
      <c r="E116" s="98"/>
      <c r="F116" s="97"/>
      <c r="G116" s="98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144"/>
      <c r="E117" s="98"/>
      <c r="F117" s="97"/>
      <c r="G117" s="98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144"/>
      <c r="E118" s="98"/>
      <c r="F118" s="97"/>
      <c r="G118" s="98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144"/>
      <c r="E119" s="98"/>
      <c r="F119" s="97"/>
      <c r="G119" s="98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144"/>
      <c r="E120" s="98"/>
      <c r="F120" s="97"/>
      <c r="G120" s="98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144"/>
      <c r="E121" s="98"/>
      <c r="F121" s="97"/>
      <c r="G121" s="98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144"/>
      <c r="E122" s="98"/>
      <c r="F122" s="97"/>
      <c r="G122" s="98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144"/>
      <c r="E123" s="98"/>
      <c r="F123" s="97"/>
      <c r="G123" s="98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144"/>
      <c r="E124" s="98"/>
      <c r="F124" s="97"/>
      <c r="G124" s="98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144"/>
      <c r="E125" s="98"/>
      <c r="F125" s="97"/>
      <c r="G125" s="98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144"/>
      <c r="E126" s="98"/>
      <c r="F126" s="97"/>
      <c r="G126" s="98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144"/>
      <c r="E127" s="98"/>
      <c r="F127" s="97"/>
      <c r="G127" s="98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144"/>
      <c r="E128" s="98"/>
      <c r="F128" s="97"/>
      <c r="G128" s="98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144"/>
      <c r="E129" s="98"/>
      <c r="F129" s="97"/>
      <c r="G129" s="98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144"/>
      <c r="E130" s="98"/>
      <c r="F130" s="97"/>
      <c r="G130" s="98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144"/>
      <c r="E131" s="98"/>
      <c r="F131" s="97"/>
      <c r="G131" s="98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144"/>
      <c r="E132" s="98"/>
      <c r="F132" s="97"/>
      <c r="G132" s="98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144"/>
      <c r="E133" s="98"/>
      <c r="F133" s="97"/>
      <c r="G133" s="98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144"/>
      <c r="E134" s="98"/>
      <c r="F134" s="97"/>
      <c r="G134" s="98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144"/>
      <c r="E135" s="98"/>
      <c r="F135" s="97"/>
      <c r="G135" s="98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144"/>
      <c r="E136" s="98"/>
      <c r="F136" s="97"/>
      <c r="G136" s="98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144"/>
      <c r="E137" s="98"/>
      <c r="F137" s="97"/>
      <c r="G137" s="98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144"/>
      <c r="E138" s="98"/>
      <c r="F138" s="97"/>
      <c r="G138" s="98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144"/>
      <c r="E139" s="98"/>
      <c r="F139" s="97"/>
      <c r="G139" s="98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144"/>
      <c r="E140" s="98"/>
      <c r="F140" s="97"/>
      <c r="G140" s="98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144"/>
      <c r="E141" s="98"/>
      <c r="F141" s="97"/>
      <c r="G141" s="98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144"/>
      <c r="E142" s="98"/>
      <c r="F142" s="97"/>
      <c r="G142" s="98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144"/>
      <c r="E143" s="98"/>
      <c r="F143" s="97"/>
      <c r="G143" s="98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144"/>
      <c r="E144" s="98"/>
      <c r="F144" s="97"/>
      <c r="G144" s="98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144"/>
      <c r="E145" s="98"/>
      <c r="F145" s="97"/>
      <c r="G145" s="98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144"/>
      <c r="E146" s="98"/>
      <c r="F146" s="97"/>
      <c r="G146" s="98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144"/>
      <c r="E147" s="98"/>
      <c r="F147" s="97"/>
      <c r="G147" s="98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144"/>
      <c r="E148" s="98"/>
      <c r="F148" s="97"/>
      <c r="G148" s="98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144"/>
      <c r="E149" s="98"/>
      <c r="F149" s="97"/>
      <c r="G149" s="98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144"/>
      <c r="E150" s="98"/>
      <c r="F150" s="97"/>
      <c r="G150" s="98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144"/>
      <c r="E151" s="98"/>
      <c r="F151" s="97"/>
      <c r="G151" s="98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144"/>
      <c r="E152" s="98"/>
      <c r="F152" s="97"/>
      <c r="G152" s="98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144"/>
      <c r="E153" s="98"/>
      <c r="F153" s="97"/>
      <c r="G153" s="98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144"/>
      <c r="E154" s="98"/>
      <c r="F154" s="97"/>
      <c r="G154" s="98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144"/>
      <c r="E155" s="98"/>
      <c r="F155" s="97"/>
      <c r="G155" s="98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144"/>
      <c r="E156" s="98"/>
      <c r="F156" s="97"/>
      <c r="G156" s="98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144"/>
      <c r="E157" s="98"/>
      <c r="F157" s="97"/>
      <c r="G157" s="98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144"/>
      <c r="E158" s="98"/>
      <c r="F158" s="97"/>
      <c r="G158" s="98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144"/>
      <c r="E159" s="98"/>
      <c r="F159" s="97"/>
      <c r="G159" s="98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144"/>
      <c r="E160" s="98"/>
      <c r="F160" s="97"/>
      <c r="G160" s="98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144"/>
      <c r="E161" s="98"/>
      <c r="F161" s="97"/>
      <c r="G161" s="98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144"/>
      <c r="E162" s="98"/>
      <c r="F162" s="97"/>
      <c r="G162" s="98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144"/>
      <c r="E163" s="98"/>
      <c r="F163" s="97"/>
      <c r="G163" s="98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144"/>
      <c r="E164" s="98"/>
      <c r="F164" s="97"/>
      <c r="G164" s="98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144"/>
      <c r="E165" s="98"/>
      <c r="F165" s="97"/>
      <c r="G165" s="98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144"/>
      <c r="E166" s="98"/>
      <c r="F166" s="97"/>
      <c r="G166" s="98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144"/>
      <c r="E167" s="98"/>
      <c r="F167" s="97"/>
      <c r="G167" s="98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144"/>
      <c r="E168" s="98"/>
      <c r="F168" s="97"/>
      <c r="G168" s="98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144"/>
      <c r="E169" s="98"/>
      <c r="F169" s="97"/>
      <c r="G169" s="98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144"/>
      <c r="E170" s="98"/>
      <c r="F170" s="97"/>
      <c r="G170" s="98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144"/>
      <c r="E171" s="98"/>
      <c r="F171" s="97"/>
      <c r="G171" s="98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144"/>
      <c r="E172" s="98"/>
      <c r="F172" s="97"/>
      <c r="G172" s="98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144"/>
      <c r="E173" s="98"/>
      <c r="F173" s="97"/>
      <c r="G173" s="98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144"/>
      <c r="E174" s="98"/>
      <c r="F174" s="97"/>
      <c r="G174" s="98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144"/>
      <c r="E175" s="98"/>
      <c r="F175" s="97"/>
      <c r="G175" s="98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144"/>
      <c r="E176" s="98"/>
      <c r="F176" s="97"/>
      <c r="G176" s="98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144"/>
      <c r="E177" s="98"/>
      <c r="F177" s="97"/>
      <c r="G177" s="98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144"/>
      <c r="E178" s="98"/>
      <c r="F178" s="97"/>
      <c r="G178" s="98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144"/>
      <c r="E179" s="98"/>
      <c r="F179" s="97"/>
      <c r="G179" s="98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144"/>
      <c r="E180" s="98"/>
      <c r="F180" s="97"/>
      <c r="G180" s="98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144"/>
      <c r="E181" s="98"/>
      <c r="F181" s="97"/>
      <c r="G181" s="98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144"/>
      <c r="E182" s="98"/>
      <c r="F182" s="97"/>
      <c r="G182" s="98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144"/>
      <c r="E183" s="98"/>
      <c r="F183" s="97"/>
      <c r="G183" s="98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144"/>
      <c r="E184" s="98"/>
      <c r="F184" s="97"/>
      <c r="G184" s="98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144"/>
      <c r="E185" s="98"/>
      <c r="F185" s="97"/>
      <c r="G185" s="98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144"/>
      <c r="E186" s="98"/>
      <c r="F186" s="97"/>
      <c r="G186" s="98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144"/>
      <c r="E187" s="98"/>
      <c r="F187" s="97"/>
      <c r="G187" s="98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144"/>
      <c r="E188" s="98"/>
      <c r="F188" s="97"/>
      <c r="G188" s="98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144"/>
      <c r="E189" s="98"/>
      <c r="F189" s="97"/>
      <c r="G189" s="98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144"/>
      <c r="E190" s="98"/>
      <c r="F190" s="97"/>
      <c r="G190" s="98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144"/>
      <c r="E191" s="98"/>
      <c r="F191" s="97"/>
      <c r="G191" s="98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144"/>
      <c r="E192" s="98"/>
      <c r="F192" s="97"/>
      <c r="G192" s="98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144"/>
      <c r="E193" s="98"/>
      <c r="F193" s="97"/>
      <c r="G193" s="98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144"/>
      <c r="E194" s="98"/>
      <c r="F194" s="97"/>
      <c r="G194" s="98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144"/>
      <c r="E195" s="98"/>
      <c r="F195" s="97"/>
      <c r="G195" s="98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144"/>
      <c r="E196" s="98"/>
      <c r="F196" s="97"/>
      <c r="G196" s="98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144"/>
      <c r="E197" s="98"/>
      <c r="F197" s="97"/>
      <c r="G197" s="98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144"/>
      <c r="E198" s="98"/>
      <c r="F198" s="97"/>
      <c r="G198" s="98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144"/>
      <c r="E199" s="98"/>
      <c r="F199" s="97"/>
      <c r="G199" s="98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144"/>
      <c r="E200" s="98"/>
      <c r="F200" s="97"/>
      <c r="G200" s="98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144"/>
      <c r="E201" s="98"/>
      <c r="F201" s="97"/>
      <c r="G201" s="98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144"/>
      <c r="E202" s="98"/>
      <c r="F202" s="97"/>
      <c r="G202" s="98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144"/>
      <c r="E203" s="98"/>
      <c r="F203" s="97"/>
      <c r="G203" s="98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144"/>
      <c r="E204" s="98"/>
      <c r="F204" s="97"/>
      <c r="G204" s="98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144"/>
      <c r="E205" s="98"/>
      <c r="F205" s="97"/>
      <c r="G205" s="98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144"/>
      <c r="E206" s="98"/>
      <c r="F206" s="97"/>
      <c r="G206" s="98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144"/>
      <c r="E207" s="98"/>
      <c r="F207" s="97"/>
      <c r="G207" s="98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144"/>
      <c r="E208" s="98"/>
      <c r="F208" s="97"/>
      <c r="G208" s="98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144"/>
      <c r="E209" s="98"/>
      <c r="F209" s="97"/>
      <c r="G209" s="98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144"/>
      <c r="E210" s="98"/>
      <c r="F210" s="97"/>
      <c r="G210" s="98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144"/>
      <c r="E211" s="98"/>
      <c r="F211" s="97"/>
      <c r="G211" s="98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144"/>
      <c r="E212" s="98"/>
      <c r="F212" s="97"/>
      <c r="G212" s="98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144"/>
      <c r="E213" s="98"/>
      <c r="F213" s="97"/>
      <c r="G213" s="98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144"/>
      <c r="E214" s="98"/>
      <c r="F214" s="97"/>
      <c r="G214" s="98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144"/>
      <c r="E215" s="98"/>
      <c r="F215" s="97"/>
      <c r="G215" s="98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144"/>
      <c r="E216" s="98"/>
      <c r="F216" s="97"/>
      <c r="G216" s="98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144"/>
      <c r="E217" s="98"/>
      <c r="F217" s="97"/>
      <c r="G217" s="98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144"/>
      <c r="E218" s="98"/>
      <c r="F218" s="97"/>
      <c r="G218" s="98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144"/>
      <c r="E219" s="98"/>
      <c r="F219" s="97"/>
      <c r="G219" s="98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144"/>
      <c r="E220" s="98"/>
      <c r="F220" s="97"/>
      <c r="G220" s="98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144"/>
      <c r="E221" s="98"/>
      <c r="F221" s="97"/>
      <c r="G221" s="98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144"/>
      <c r="E222" s="98"/>
      <c r="F222" s="97"/>
      <c r="G222" s="98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144"/>
      <c r="E223" s="98"/>
      <c r="F223" s="97"/>
      <c r="G223" s="98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144"/>
      <c r="E224" s="98"/>
      <c r="F224" s="97"/>
      <c r="G224" s="98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144"/>
      <c r="E225" s="98"/>
      <c r="F225" s="97"/>
      <c r="G225" s="98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144"/>
      <c r="E226" s="98"/>
      <c r="F226" s="97"/>
      <c r="G226" s="98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144"/>
      <c r="E227" s="98"/>
      <c r="F227" s="97"/>
      <c r="G227" s="98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144"/>
      <c r="E228" s="98"/>
      <c r="F228" s="97"/>
      <c r="G228" s="98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144"/>
      <c r="E229" s="98"/>
      <c r="F229" s="97"/>
      <c r="G229" s="98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144"/>
      <c r="E230" s="98"/>
      <c r="F230" s="97"/>
      <c r="G230" s="98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144"/>
      <c r="E231" s="98"/>
      <c r="F231" s="97"/>
      <c r="G231" s="98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144"/>
      <c r="E232" s="98"/>
      <c r="F232" s="97"/>
      <c r="G232" s="98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144"/>
      <c r="E233" s="98"/>
      <c r="F233" s="97"/>
      <c r="G233" s="98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144"/>
      <c r="E234" s="98"/>
      <c r="F234" s="97"/>
      <c r="G234" s="98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144"/>
      <c r="E235" s="98"/>
      <c r="F235" s="97"/>
      <c r="G235" s="98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144"/>
      <c r="E236" s="98"/>
      <c r="F236" s="97"/>
      <c r="G236" s="98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144"/>
      <c r="E237" s="98"/>
      <c r="F237" s="97"/>
      <c r="G237" s="98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144"/>
      <c r="E238" s="98"/>
      <c r="F238" s="97"/>
      <c r="G238" s="98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144"/>
      <c r="E239" s="98"/>
      <c r="F239" s="97"/>
      <c r="G239" s="98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144"/>
      <c r="E240" s="98"/>
      <c r="F240" s="97"/>
      <c r="G240" s="98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144"/>
      <c r="E241" s="98"/>
      <c r="F241" s="97"/>
      <c r="G241" s="98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144"/>
      <c r="E242" s="98"/>
      <c r="F242" s="97"/>
      <c r="G242" s="98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144"/>
      <c r="E243" s="98"/>
      <c r="F243" s="97"/>
      <c r="G243" s="98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144"/>
      <c r="E244" s="98"/>
      <c r="F244" s="97"/>
      <c r="G244" s="98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144"/>
      <c r="E245" s="98"/>
      <c r="F245" s="97"/>
      <c r="G245" s="98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144"/>
      <c r="E246" s="98"/>
      <c r="F246" s="97"/>
      <c r="G246" s="98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144"/>
      <c r="E247" s="98"/>
      <c r="F247" s="97"/>
      <c r="G247" s="98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144"/>
      <c r="E248" s="98"/>
      <c r="F248" s="97"/>
      <c r="G248" s="98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144"/>
      <c r="E249" s="98"/>
      <c r="F249" s="97"/>
      <c r="G249" s="98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144"/>
      <c r="E250" s="98"/>
      <c r="F250" s="97"/>
      <c r="G250" s="98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144"/>
      <c r="E251" s="98"/>
      <c r="F251" s="97"/>
      <c r="G251" s="98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144"/>
      <c r="E252" s="98"/>
      <c r="F252" s="97"/>
      <c r="G252" s="98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144"/>
      <c r="E253" s="98"/>
      <c r="F253" s="97"/>
      <c r="G253" s="98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144"/>
      <c r="E254" s="98"/>
      <c r="F254" s="97"/>
      <c r="G254" s="98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144"/>
      <c r="E255" s="98"/>
      <c r="F255" s="97"/>
      <c r="G255" s="98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144"/>
      <c r="E256" s="98"/>
      <c r="F256" s="97"/>
      <c r="G256" s="98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144"/>
      <c r="E257" s="98"/>
      <c r="F257" s="97"/>
      <c r="G257" s="98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144"/>
      <c r="E258" s="98"/>
      <c r="F258" s="97"/>
      <c r="G258" s="98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144"/>
      <c r="E259" s="98"/>
      <c r="F259" s="97"/>
      <c r="G259" s="98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144"/>
      <c r="E260" s="98"/>
      <c r="F260" s="97"/>
      <c r="G260" s="98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144"/>
      <c r="E261" s="98"/>
      <c r="F261" s="97"/>
      <c r="G261" s="98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144"/>
      <c r="E262" s="98"/>
      <c r="F262" s="97"/>
      <c r="G262" s="98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144"/>
      <c r="E263" s="98"/>
      <c r="F263" s="97"/>
      <c r="G263" s="98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144"/>
      <c r="E264" s="98"/>
      <c r="F264" s="97"/>
      <c r="G264" s="98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144"/>
      <c r="E265" s="98"/>
      <c r="F265" s="97"/>
      <c r="G265" s="98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144"/>
      <c r="E266" s="98"/>
      <c r="F266" s="97"/>
      <c r="G266" s="98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144"/>
      <c r="E267" s="98"/>
      <c r="F267" s="97"/>
      <c r="G267" s="98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144"/>
      <c r="E268" s="98"/>
      <c r="F268" s="97"/>
      <c r="G268" s="98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144"/>
      <c r="E269" s="98"/>
      <c r="F269" s="97"/>
      <c r="G269" s="98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144"/>
      <c r="E270" s="98"/>
      <c r="F270" s="97"/>
      <c r="G270" s="98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144"/>
      <c r="E271" s="98"/>
      <c r="F271" s="97"/>
      <c r="G271" s="98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144"/>
      <c r="E272" s="98"/>
      <c r="F272" s="97"/>
      <c r="G272" s="98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144"/>
      <c r="E273" s="98"/>
      <c r="F273" s="97"/>
      <c r="G273" s="98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144"/>
      <c r="E274" s="98"/>
      <c r="F274" s="97"/>
      <c r="G274" s="98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144"/>
      <c r="E275" s="98"/>
      <c r="F275" s="97"/>
      <c r="G275" s="98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144"/>
      <c r="E276" s="98"/>
      <c r="F276" s="97"/>
      <c r="G276" s="98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144"/>
      <c r="E277" s="98"/>
      <c r="F277" s="97"/>
      <c r="G277" s="98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144"/>
      <c r="E278" s="98"/>
      <c r="F278" s="97"/>
      <c r="G278" s="98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144"/>
      <c r="E279" s="98"/>
      <c r="F279" s="97"/>
      <c r="G279" s="98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144"/>
      <c r="E280" s="98"/>
      <c r="F280" s="97"/>
      <c r="G280" s="98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144"/>
      <c r="E281" s="98"/>
      <c r="F281" s="97"/>
      <c r="G281" s="98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144"/>
      <c r="E282" s="98"/>
      <c r="F282" s="97"/>
      <c r="G282" s="98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144"/>
      <c r="E283" s="98"/>
      <c r="F283" s="97"/>
      <c r="G283" s="98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144"/>
      <c r="E284" s="98"/>
      <c r="F284" s="97"/>
      <c r="G284" s="98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144"/>
      <c r="E285" s="98"/>
      <c r="F285" s="97"/>
      <c r="G285" s="98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144"/>
      <c r="E286" s="98"/>
      <c r="F286" s="97"/>
      <c r="G286" s="98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144"/>
      <c r="E287" s="98"/>
      <c r="F287" s="97"/>
      <c r="G287" s="98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144"/>
      <c r="E288" s="98"/>
      <c r="F288" s="97"/>
      <c r="G288" s="98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144"/>
      <c r="E289" s="98"/>
      <c r="F289" s="97"/>
      <c r="G289" s="98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144"/>
      <c r="E290" s="98"/>
      <c r="F290" s="97"/>
      <c r="G290" s="98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144"/>
      <c r="E291" s="98"/>
      <c r="F291" s="97"/>
      <c r="G291" s="98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144"/>
      <c r="E292" s="98"/>
      <c r="F292" s="97"/>
      <c r="G292" s="98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144"/>
      <c r="E293" s="98"/>
      <c r="F293" s="97"/>
      <c r="G293" s="98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144"/>
      <c r="E294" s="98"/>
      <c r="F294" s="97"/>
      <c r="G294" s="98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144"/>
      <c r="E295" s="98"/>
      <c r="F295" s="97"/>
      <c r="G295" s="98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144"/>
      <c r="E296" s="98"/>
      <c r="F296" s="97"/>
      <c r="G296" s="98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144"/>
      <c r="E297" s="98"/>
      <c r="F297" s="97"/>
      <c r="G297" s="98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144"/>
      <c r="E298" s="98"/>
      <c r="F298" s="97"/>
      <c r="G298" s="98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144"/>
      <c r="E299" s="98"/>
      <c r="F299" s="97"/>
      <c r="G299" s="98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144"/>
      <c r="E300" s="98"/>
      <c r="F300" s="97"/>
      <c r="G300" s="98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144"/>
      <c r="E301" s="98"/>
      <c r="F301" s="97"/>
      <c r="G301" s="98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144"/>
      <c r="E302" s="98"/>
      <c r="F302" s="97"/>
      <c r="G302" s="98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144"/>
      <c r="E303" s="98"/>
      <c r="F303" s="97"/>
      <c r="G303" s="98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144"/>
      <c r="E304" s="98"/>
      <c r="F304" s="97"/>
      <c r="G304" s="98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144"/>
      <c r="E305" s="98"/>
      <c r="F305" s="97"/>
      <c r="G305" s="98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144"/>
      <c r="E306" s="98"/>
      <c r="F306" s="97"/>
      <c r="G306" s="98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144"/>
      <c r="E307" s="98"/>
      <c r="F307" s="97"/>
      <c r="G307" s="98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144"/>
      <c r="E308" s="98"/>
      <c r="F308" s="97"/>
      <c r="G308" s="98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144"/>
      <c r="E309" s="98"/>
      <c r="F309" s="97"/>
      <c r="G309" s="98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144"/>
      <c r="E310" s="98"/>
      <c r="F310" s="97"/>
      <c r="G310" s="98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144"/>
      <c r="E311" s="98"/>
      <c r="F311" s="97"/>
      <c r="G311" s="98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144"/>
      <c r="E312" s="98"/>
      <c r="F312" s="97"/>
      <c r="G312" s="98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144"/>
      <c r="E313" s="98"/>
      <c r="F313" s="97"/>
      <c r="G313" s="98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144"/>
      <c r="E314" s="98"/>
      <c r="F314" s="97"/>
      <c r="G314" s="98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144"/>
      <c r="E315" s="98"/>
      <c r="F315" s="97"/>
      <c r="G315" s="98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144"/>
      <c r="E316" s="98"/>
      <c r="F316" s="97"/>
      <c r="G316" s="98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144"/>
      <c r="E317" s="98"/>
      <c r="F317" s="97"/>
      <c r="G317" s="98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144"/>
      <c r="E318" s="98"/>
      <c r="F318" s="97"/>
      <c r="G318" s="98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144"/>
      <c r="E319" s="98"/>
      <c r="F319" s="97"/>
      <c r="G319" s="98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144"/>
      <c r="E320" s="98"/>
      <c r="F320" s="97"/>
      <c r="G320" s="98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144"/>
      <c r="E321" s="98"/>
      <c r="F321" s="97"/>
      <c r="G321" s="98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144"/>
      <c r="E322" s="98"/>
      <c r="F322" s="97"/>
      <c r="G322" s="98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144"/>
      <c r="E323" s="98"/>
      <c r="F323" s="97"/>
      <c r="G323" s="98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144"/>
      <c r="E324" s="98"/>
      <c r="F324" s="97"/>
      <c r="G324" s="98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144"/>
      <c r="E325" s="98"/>
      <c r="F325" s="97"/>
      <c r="G325" s="98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144"/>
      <c r="E326" s="98"/>
      <c r="F326" s="97"/>
      <c r="G326" s="98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144"/>
      <c r="E327" s="98"/>
      <c r="F327" s="97"/>
      <c r="G327" s="98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144"/>
      <c r="E328" s="98"/>
      <c r="F328" s="97"/>
      <c r="G328" s="98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144"/>
      <c r="E329" s="98"/>
      <c r="F329" s="97"/>
      <c r="G329" s="98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144"/>
      <c r="E330" s="98"/>
      <c r="F330" s="97"/>
      <c r="G330" s="98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144"/>
      <c r="E331" s="98"/>
      <c r="F331" s="97"/>
      <c r="G331" s="98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144"/>
      <c r="E332" s="98"/>
      <c r="F332" s="97"/>
      <c r="G332" s="98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144"/>
      <c r="E333" s="98"/>
      <c r="F333" s="97"/>
      <c r="G333" s="98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144"/>
      <c r="E334" s="98"/>
      <c r="F334" s="97"/>
      <c r="G334" s="98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144"/>
      <c r="E335" s="98"/>
      <c r="F335" s="97"/>
      <c r="G335" s="98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144"/>
      <c r="E336" s="98"/>
      <c r="F336" s="97"/>
      <c r="G336" s="98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144"/>
      <c r="E337" s="98"/>
      <c r="F337" s="97"/>
      <c r="G337" s="98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144"/>
      <c r="E338" s="98"/>
      <c r="F338" s="97"/>
      <c r="G338" s="98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144"/>
      <c r="E339" s="98"/>
      <c r="F339" s="97"/>
      <c r="G339" s="98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144"/>
      <c r="E340" s="98"/>
      <c r="F340" s="97"/>
      <c r="G340" s="98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144"/>
      <c r="E341" s="98"/>
      <c r="F341" s="97"/>
      <c r="G341" s="98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144"/>
      <c r="E342" s="98"/>
      <c r="F342" s="97"/>
      <c r="G342" s="98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144"/>
      <c r="E343" s="98"/>
      <c r="F343" s="97"/>
      <c r="G343" s="98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144"/>
      <c r="E344" s="98"/>
      <c r="F344" s="97"/>
      <c r="G344" s="98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144"/>
      <c r="E345" s="98"/>
      <c r="F345" s="97"/>
      <c r="G345" s="98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144"/>
      <c r="E346" s="98"/>
      <c r="F346" s="97"/>
      <c r="G346" s="98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144"/>
      <c r="E347" s="98"/>
      <c r="F347" s="97"/>
      <c r="G347" s="98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144"/>
      <c r="E348" s="98"/>
      <c r="F348" s="97"/>
      <c r="G348" s="98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144"/>
      <c r="E349" s="98"/>
      <c r="F349" s="97"/>
      <c r="G349" s="98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144"/>
      <c r="E350" s="98"/>
      <c r="F350" s="97"/>
      <c r="G350" s="98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144"/>
      <c r="E351" s="98"/>
      <c r="F351" s="97"/>
      <c r="G351" s="98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144"/>
      <c r="E352" s="98"/>
      <c r="F352" s="97"/>
      <c r="G352" s="98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144"/>
      <c r="E353" s="98"/>
      <c r="F353" s="97"/>
      <c r="G353" s="98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144"/>
      <c r="E354" s="98"/>
      <c r="F354" s="97"/>
      <c r="G354" s="98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144"/>
      <c r="E355" s="98"/>
      <c r="F355" s="97"/>
      <c r="G355" s="98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144"/>
      <c r="E356" s="98"/>
      <c r="F356" s="97"/>
      <c r="G356" s="98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144"/>
      <c r="E357" s="98"/>
      <c r="F357" s="97"/>
      <c r="G357" s="98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144"/>
      <c r="E358" s="98"/>
      <c r="F358" s="97"/>
      <c r="G358" s="98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144"/>
      <c r="E359" s="98"/>
      <c r="F359" s="97"/>
      <c r="G359" s="98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144"/>
      <c r="E360" s="98"/>
      <c r="F360" s="97"/>
      <c r="G360" s="98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144"/>
      <c r="E361" s="98"/>
      <c r="F361" s="97"/>
      <c r="G361" s="98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144"/>
      <c r="E362" s="98"/>
      <c r="F362" s="97"/>
      <c r="G362" s="98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144"/>
      <c r="E363" s="98"/>
      <c r="F363" s="97"/>
      <c r="G363" s="98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144"/>
      <c r="E364" s="98"/>
      <c r="F364" s="97"/>
      <c r="G364" s="98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144"/>
      <c r="E365" s="98"/>
      <c r="F365" s="97"/>
      <c r="G365" s="98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144"/>
      <c r="E366" s="98"/>
      <c r="F366" s="97"/>
      <c r="G366" s="98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144"/>
      <c r="E367" s="98"/>
      <c r="F367" s="97"/>
      <c r="G367" s="98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144"/>
      <c r="E368" s="98"/>
      <c r="F368" s="97"/>
      <c r="G368" s="98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144"/>
      <c r="E369" s="98"/>
      <c r="F369" s="97"/>
      <c r="G369" s="98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144"/>
      <c r="E370" s="98"/>
      <c r="F370" s="97"/>
      <c r="G370" s="98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144"/>
      <c r="E371" s="98"/>
      <c r="F371" s="97"/>
      <c r="G371" s="98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144"/>
      <c r="E372" s="98"/>
      <c r="F372" s="97"/>
      <c r="G372" s="98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144"/>
      <c r="E373" s="98"/>
      <c r="F373" s="97"/>
      <c r="G373" s="98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144"/>
      <c r="E374" s="98"/>
      <c r="F374" s="97"/>
      <c r="G374" s="98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144"/>
      <c r="E375" s="98"/>
      <c r="F375" s="97"/>
      <c r="G375" s="98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144"/>
      <c r="E376" s="98"/>
      <c r="F376" s="97"/>
      <c r="G376" s="98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144"/>
      <c r="E377" s="98"/>
      <c r="F377" s="97"/>
      <c r="G377" s="98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144"/>
      <c r="E378" s="98"/>
      <c r="F378" s="97"/>
      <c r="G378" s="98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144"/>
      <c r="E379" s="98"/>
      <c r="F379" s="97"/>
      <c r="G379" s="98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144"/>
      <c r="E380" s="98"/>
      <c r="F380" s="97"/>
      <c r="G380" s="98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144"/>
      <c r="E381" s="98"/>
      <c r="F381" s="97"/>
      <c r="G381" s="98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144"/>
      <c r="E382" s="98"/>
      <c r="F382" s="97"/>
      <c r="G382" s="98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144"/>
      <c r="E383" s="98"/>
      <c r="F383" s="97"/>
      <c r="G383" s="98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144"/>
      <c r="E384" s="98"/>
      <c r="F384" s="97"/>
      <c r="G384" s="98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144"/>
      <c r="E385" s="98"/>
      <c r="F385" s="97"/>
      <c r="G385" s="98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144"/>
      <c r="E386" s="98"/>
      <c r="F386" s="97"/>
      <c r="G386" s="98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144"/>
      <c r="E387" s="98"/>
      <c r="F387" s="97"/>
      <c r="G387" s="98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144"/>
      <c r="E388" s="98"/>
      <c r="F388" s="97"/>
      <c r="G388" s="98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144"/>
      <c r="E389" s="98"/>
      <c r="F389" s="97"/>
      <c r="G389" s="98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144"/>
      <c r="E390" s="98"/>
      <c r="F390" s="97"/>
      <c r="G390" s="98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144"/>
      <c r="E391" s="98"/>
      <c r="F391" s="97"/>
      <c r="G391" s="98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144"/>
      <c r="E392" s="98"/>
      <c r="F392" s="97"/>
      <c r="G392" s="98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144"/>
      <c r="E393" s="98"/>
      <c r="F393" s="97"/>
      <c r="G393" s="98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144"/>
      <c r="E394" s="98"/>
      <c r="F394" s="97"/>
      <c r="G394" s="98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144"/>
      <c r="E395" s="98"/>
      <c r="F395" s="97"/>
      <c r="G395" s="98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144"/>
      <c r="E396" s="98"/>
      <c r="F396" s="97"/>
      <c r="G396" s="98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144"/>
      <c r="E397" s="98"/>
      <c r="F397" s="97"/>
      <c r="G397" s="98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144"/>
      <c r="E398" s="98"/>
      <c r="F398" s="97"/>
      <c r="G398" s="98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144"/>
      <c r="E399" s="98"/>
      <c r="F399" s="97"/>
      <c r="G399" s="98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144"/>
      <c r="E400" s="98"/>
      <c r="F400" s="97"/>
      <c r="G400" s="98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144"/>
      <c r="E401" s="98"/>
      <c r="F401" s="97"/>
      <c r="G401" s="98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144"/>
      <c r="E402" s="98"/>
      <c r="F402" s="97"/>
      <c r="G402" s="98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144"/>
      <c r="E403" s="98"/>
      <c r="F403" s="97"/>
      <c r="G403" s="98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144"/>
      <c r="E404" s="98"/>
      <c r="F404" s="97"/>
      <c r="G404" s="98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144"/>
      <c r="E405" s="98"/>
      <c r="F405" s="97"/>
      <c r="G405" s="98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144"/>
      <c r="E406" s="98"/>
      <c r="F406" s="97"/>
      <c r="G406" s="98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144"/>
      <c r="E407" s="98"/>
      <c r="F407" s="97"/>
      <c r="G407" s="98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144"/>
      <c r="E408" s="98"/>
      <c r="F408" s="97"/>
      <c r="G408" s="98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144"/>
      <c r="E409" s="98"/>
      <c r="F409" s="97"/>
      <c r="G409" s="98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144"/>
      <c r="E410" s="98"/>
      <c r="F410" s="97"/>
      <c r="G410" s="98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144"/>
      <c r="E411" s="98"/>
      <c r="F411" s="97"/>
      <c r="G411" s="98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144"/>
      <c r="E412" s="98"/>
      <c r="F412" s="97"/>
      <c r="G412" s="98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144"/>
      <c r="E413" s="98"/>
      <c r="F413" s="97"/>
      <c r="G413" s="98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144"/>
      <c r="E414" s="98"/>
      <c r="F414" s="97"/>
      <c r="G414" s="98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144"/>
      <c r="E415" s="98"/>
      <c r="F415" s="97"/>
      <c r="G415" s="98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144"/>
      <c r="E416" s="98"/>
      <c r="F416" s="97"/>
      <c r="G416" s="98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144"/>
      <c r="E417" s="98"/>
      <c r="F417" s="97"/>
      <c r="G417" s="98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144"/>
      <c r="E418" s="98"/>
      <c r="F418" s="97"/>
      <c r="G418" s="98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144"/>
      <c r="E419" s="98"/>
      <c r="F419" s="97"/>
      <c r="G419" s="98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144"/>
      <c r="E420" s="98"/>
      <c r="F420" s="97"/>
      <c r="G420" s="98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144"/>
      <c r="E421" s="98"/>
      <c r="F421" s="97"/>
      <c r="G421" s="98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144"/>
      <c r="E422" s="98"/>
      <c r="F422" s="97"/>
      <c r="G422" s="98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144"/>
      <c r="E423" s="98"/>
      <c r="F423" s="97"/>
      <c r="G423" s="98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144"/>
      <c r="E424" s="98"/>
      <c r="F424" s="97"/>
      <c r="G424" s="98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144"/>
      <c r="E425" s="98"/>
      <c r="F425" s="97"/>
      <c r="G425" s="98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144"/>
      <c r="E426" s="98"/>
      <c r="F426" s="97"/>
      <c r="G426" s="98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144"/>
      <c r="E427" s="98"/>
      <c r="F427" s="97"/>
      <c r="G427" s="98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144"/>
      <c r="E428" s="98"/>
      <c r="F428" s="97"/>
      <c r="G428" s="98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144"/>
      <c r="E429" s="98"/>
      <c r="F429" s="97"/>
      <c r="G429" s="98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144"/>
      <c r="E430" s="98"/>
      <c r="F430" s="97"/>
      <c r="G430" s="98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144"/>
      <c r="E431" s="98"/>
      <c r="F431" s="97"/>
      <c r="G431" s="98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144"/>
      <c r="E432" s="98"/>
      <c r="F432" s="97"/>
      <c r="G432" s="98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144"/>
      <c r="E433" s="98"/>
      <c r="F433" s="97"/>
      <c r="G433" s="98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144"/>
      <c r="E434" s="98"/>
      <c r="F434" s="97"/>
      <c r="G434" s="98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144"/>
      <c r="E435" s="98"/>
      <c r="F435" s="97"/>
      <c r="G435" s="98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144"/>
      <c r="E436" s="98"/>
      <c r="F436" s="97"/>
      <c r="G436" s="98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144"/>
      <c r="E437" s="98"/>
      <c r="F437" s="97"/>
      <c r="G437" s="98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144"/>
      <c r="E438" s="98"/>
      <c r="F438" s="97"/>
      <c r="G438" s="98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144"/>
      <c r="E439" s="98"/>
      <c r="F439" s="97"/>
      <c r="G439" s="98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144"/>
      <c r="E440" s="98"/>
      <c r="F440" s="97"/>
      <c r="G440" s="98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144"/>
      <c r="E441" s="98"/>
      <c r="F441" s="97"/>
      <c r="G441" s="98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144"/>
      <c r="E442" s="98"/>
      <c r="F442" s="97"/>
      <c r="G442" s="98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144"/>
      <c r="E443" s="98"/>
      <c r="F443" s="97"/>
      <c r="G443" s="98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144"/>
      <c r="E444" s="98"/>
      <c r="F444" s="97"/>
      <c r="G444" s="98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144"/>
      <c r="E445" s="98"/>
      <c r="F445" s="97"/>
      <c r="G445" s="98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144"/>
      <c r="E446" s="98"/>
      <c r="F446" s="97"/>
      <c r="G446" s="98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144"/>
      <c r="E447" s="98"/>
      <c r="F447" s="97"/>
      <c r="G447" s="98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144"/>
      <c r="E448" s="98"/>
      <c r="F448" s="97"/>
      <c r="G448" s="98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144"/>
      <c r="E449" s="98"/>
      <c r="F449" s="97"/>
      <c r="G449" s="98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144"/>
      <c r="E450" s="98"/>
      <c r="F450" s="97"/>
      <c r="G450" s="98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144"/>
      <c r="E451" s="98"/>
      <c r="F451" s="97"/>
      <c r="G451" s="98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144"/>
      <c r="E452" s="98"/>
      <c r="F452" s="97"/>
      <c r="G452" s="98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144"/>
      <c r="E453" s="98"/>
      <c r="F453" s="97"/>
      <c r="G453" s="98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144"/>
      <c r="E454" s="98"/>
      <c r="F454" s="97"/>
      <c r="G454" s="98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144"/>
      <c r="E455" s="98"/>
      <c r="F455" s="97"/>
      <c r="G455" s="98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144"/>
      <c r="E456" s="98"/>
      <c r="F456" s="97"/>
      <c r="G456" s="98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144"/>
      <c r="E457" s="98"/>
      <c r="F457" s="97"/>
      <c r="G457" s="98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144"/>
      <c r="E458" s="98"/>
      <c r="F458" s="97"/>
      <c r="G458" s="98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144"/>
      <c r="E459" s="98"/>
      <c r="F459" s="97"/>
      <c r="G459" s="98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144"/>
      <c r="E460" s="98"/>
      <c r="F460" s="97"/>
      <c r="G460" s="98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144"/>
      <c r="E461" s="98"/>
      <c r="F461" s="97"/>
      <c r="G461" s="98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144"/>
      <c r="E462" s="98"/>
      <c r="F462" s="97"/>
      <c r="G462" s="98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144"/>
      <c r="E463" s="98"/>
      <c r="F463" s="97"/>
      <c r="G463" s="98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144"/>
      <c r="E464" s="98"/>
      <c r="F464" s="97"/>
      <c r="G464" s="98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144"/>
      <c r="E465" s="98"/>
      <c r="F465" s="97"/>
      <c r="G465" s="98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144"/>
      <c r="E466" s="98"/>
      <c r="F466" s="97"/>
      <c r="G466" s="98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144"/>
      <c r="E467" s="98"/>
      <c r="F467" s="97"/>
      <c r="G467" s="98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144"/>
      <c r="E468" s="98"/>
      <c r="F468" s="97"/>
      <c r="G468" s="98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144"/>
      <c r="E469" s="98"/>
      <c r="F469" s="97"/>
      <c r="G469" s="98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144"/>
      <c r="E470" s="98"/>
      <c r="F470" s="97"/>
      <c r="G470" s="98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144"/>
      <c r="E471" s="98"/>
      <c r="F471" s="97"/>
      <c r="G471" s="98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144"/>
      <c r="E472" s="98"/>
      <c r="F472" s="97"/>
      <c r="G472" s="98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144"/>
      <c r="E473" s="98"/>
      <c r="F473" s="97"/>
      <c r="G473" s="98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144"/>
      <c r="E474" s="98"/>
      <c r="F474" s="97"/>
      <c r="G474" s="98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144"/>
      <c r="E475" s="98"/>
      <c r="F475" s="97"/>
      <c r="G475" s="98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144"/>
      <c r="E476" s="98"/>
      <c r="F476" s="97"/>
      <c r="G476" s="98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144"/>
      <c r="E477" s="98"/>
      <c r="F477" s="97"/>
      <c r="G477" s="98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144"/>
      <c r="E478" s="98"/>
      <c r="F478" s="97"/>
      <c r="G478" s="98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144"/>
      <c r="E479" s="98"/>
      <c r="F479" s="97"/>
      <c r="G479" s="98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144"/>
      <c r="E480" s="98"/>
      <c r="F480" s="97"/>
      <c r="G480" s="98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144"/>
      <c r="E481" s="98"/>
      <c r="F481" s="97"/>
      <c r="G481" s="98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144"/>
      <c r="E482" s="98"/>
      <c r="F482" s="97"/>
      <c r="G482" s="98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144"/>
      <c r="E483" s="98"/>
      <c r="F483" s="97"/>
      <c r="G483" s="98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144"/>
      <c r="E484" s="98"/>
      <c r="F484" s="97"/>
      <c r="G484" s="98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144"/>
      <c r="E485" s="98"/>
      <c r="F485" s="97"/>
      <c r="G485" s="98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144"/>
      <c r="E486" s="98"/>
      <c r="F486" s="97"/>
      <c r="G486" s="98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144"/>
      <c r="E487" s="98"/>
      <c r="F487" s="97"/>
      <c r="G487" s="98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144"/>
      <c r="E488" s="98"/>
      <c r="F488" s="97"/>
      <c r="G488" s="98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144"/>
      <c r="E489" s="98"/>
      <c r="F489" s="97"/>
      <c r="G489" s="98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144"/>
      <c r="E490" s="98"/>
      <c r="F490" s="97"/>
      <c r="G490" s="98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144"/>
      <c r="E491" s="98"/>
      <c r="F491" s="97"/>
      <c r="G491" s="98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144"/>
      <c r="E492" s="98"/>
      <c r="F492" s="97"/>
      <c r="G492" s="98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144"/>
      <c r="E493" s="98"/>
      <c r="F493" s="97"/>
      <c r="G493" s="98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144"/>
      <c r="E494" s="98"/>
      <c r="F494" s="97"/>
      <c r="G494" s="98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144"/>
      <c r="E495" s="98"/>
      <c r="F495" s="97"/>
      <c r="G495" s="98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144"/>
      <c r="E496" s="98"/>
      <c r="F496" s="97"/>
      <c r="G496" s="98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144"/>
      <c r="E497" s="98"/>
      <c r="F497" s="97"/>
      <c r="G497" s="98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144"/>
      <c r="E498" s="98"/>
      <c r="F498" s="97"/>
      <c r="G498" s="98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144"/>
      <c r="E499" s="98"/>
      <c r="F499" s="97"/>
      <c r="G499" s="98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144"/>
      <c r="E500" s="98"/>
      <c r="F500" s="97"/>
      <c r="G500" s="98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144"/>
      <c r="E501" s="98"/>
      <c r="F501" s="97"/>
      <c r="G501" s="98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144"/>
      <c r="E502" s="98"/>
      <c r="F502" s="97"/>
      <c r="G502" s="98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144"/>
      <c r="E503" s="98"/>
      <c r="F503" s="97"/>
      <c r="G503" s="98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144"/>
      <c r="E504" s="98"/>
      <c r="F504" s="97"/>
      <c r="G504" s="98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144"/>
      <c r="E505" s="98"/>
      <c r="F505" s="97"/>
      <c r="G505" s="98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144"/>
      <c r="E506" s="98"/>
      <c r="F506" s="97"/>
      <c r="G506" s="98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144"/>
      <c r="E507" s="98"/>
      <c r="F507" s="97"/>
      <c r="G507" s="98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144"/>
      <c r="E508" s="98"/>
      <c r="F508" s="97"/>
      <c r="G508" s="98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144"/>
      <c r="E509" s="98"/>
      <c r="F509" s="97"/>
      <c r="G509" s="98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144"/>
      <c r="E510" s="98"/>
      <c r="F510" s="97"/>
      <c r="G510" s="98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144"/>
      <c r="E511" s="98"/>
      <c r="F511" s="97"/>
      <c r="G511" s="98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144"/>
      <c r="E512" s="98"/>
      <c r="F512" s="97"/>
      <c r="G512" s="98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144"/>
      <c r="E513" s="98"/>
      <c r="F513" s="97"/>
      <c r="G513" s="98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144"/>
      <c r="E514" s="98"/>
      <c r="F514" s="97"/>
      <c r="G514" s="98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144"/>
      <c r="E515" s="98"/>
      <c r="F515" s="97"/>
      <c r="G515" s="98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144"/>
      <c r="E516" s="98"/>
      <c r="F516" s="97"/>
      <c r="G516" s="98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144"/>
      <c r="E517" s="98"/>
      <c r="F517" s="97"/>
      <c r="G517" s="98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144"/>
      <c r="E518" s="98"/>
      <c r="F518" s="97"/>
      <c r="G518" s="98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144"/>
      <c r="E519" s="98"/>
      <c r="F519" s="97"/>
      <c r="G519" s="98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144"/>
      <c r="E520" s="98"/>
      <c r="F520" s="97"/>
      <c r="G520" s="98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144"/>
      <c r="E521" s="98"/>
      <c r="F521" s="97"/>
      <c r="G521" s="98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144"/>
      <c r="E522" s="98"/>
      <c r="F522" s="97"/>
      <c r="G522" s="98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144"/>
      <c r="E523" s="98"/>
      <c r="F523" s="97"/>
      <c r="G523" s="98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144"/>
      <c r="E524" s="98"/>
      <c r="F524" s="97"/>
      <c r="G524" s="98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144"/>
      <c r="E525" s="98"/>
      <c r="F525" s="97"/>
      <c r="G525" s="98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144"/>
      <c r="E526" s="98"/>
      <c r="F526" s="97"/>
      <c r="G526" s="98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144"/>
      <c r="E527" s="98"/>
      <c r="F527" s="97"/>
      <c r="G527" s="98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144"/>
      <c r="E528" s="98"/>
      <c r="F528" s="97"/>
      <c r="G528" s="98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144"/>
      <c r="E529" s="98"/>
      <c r="F529" s="97"/>
      <c r="G529" s="98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144"/>
      <c r="E530" s="98"/>
      <c r="F530" s="97"/>
      <c r="G530" s="98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144"/>
      <c r="E531" s="98"/>
      <c r="F531" s="97"/>
      <c r="G531" s="98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144"/>
      <c r="E532" s="98"/>
      <c r="F532" s="97"/>
      <c r="G532" s="98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144"/>
      <c r="E533" s="98"/>
      <c r="F533" s="97"/>
      <c r="G533" s="98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144"/>
      <c r="E534" s="98"/>
      <c r="F534" s="97"/>
      <c r="G534" s="98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144"/>
      <c r="E535" s="98"/>
      <c r="F535" s="97"/>
      <c r="G535" s="98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144"/>
      <c r="E536" s="98"/>
      <c r="F536" s="97"/>
      <c r="G536" s="98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144"/>
      <c r="E537" s="98"/>
      <c r="F537" s="97"/>
      <c r="G537" s="98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144"/>
      <c r="E538" s="98"/>
      <c r="F538" s="97"/>
      <c r="G538" s="98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144"/>
      <c r="E539" s="98"/>
      <c r="F539" s="97"/>
      <c r="G539" s="98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144"/>
      <c r="E540" s="98"/>
      <c r="F540" s="97"/>
      <c r="G540" s="98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144"/>
      <c r="E541" s="98"/>
      <c r="F541" s="97"/>
      <c r="G541" s="98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144"/>
      <c r="E542" s="98"/>
      <c r="F542" s="97"/>
      <c r="G542" s="98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144"/>
      <c r="E543" s="98"/>
      <c r="F543" s="97"/>
      <c r="G543" s="98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144"/>
      <c r="E544" s="98"/>
      <c r="F544" s="97"/>
      <c r="G544" s="98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144"/>
      <c r="E545" s="98"/>
      <c r="F545" s="97"/>
      <c r="G545" s="98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144"/>
      <c r="E546" s="98"/>
      <c r="F546" s="97"/>
      <c r="G546" s="98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144"/>
      <c r="E547" s="98"/>
      <c r="F547" s="97"/>
      <c r="G547" s="98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144"/>
      <c r="E548" s="98"/>
      <c r="F548" s="97"/>
      <c r="G548" s="98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144"/>
      <c r="E549" s="98"/>
      <c r="F549" s="97"/>
      <c r="G549" s="98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144"/>
      <c r="E550" s="98"/>
      <c r="F550" s="97"/>
      <c r="G550" s="98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144"/>
      <c r="E551" s="98"/>
      <c r="F551" s="97"/>
      <c r="G551" s="98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144"/>
      <c r="E552" s="98"/>
      <c r="F552" s="97"/>
      <c r="G552" s="98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144"/>
      <c r="E553" s="98"/>
      <c r="F553" s="97"/>
      <c r="G553" s="98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144"/>
      <c r="E554" s="98"/>
      <c r="F554" s="97"/>
      <c r="G554" s="98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144"/>
      <c r="E555" s="98"/>
      <c r="F555" s="97"/>
      <c r="G555" s="98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144"/>
      <c r="E556" s="98"/>
      <c r="F556" s="97"/>
      <c r="G556" s="98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144"/>
      <c r="E557" s="98"/>
      <c r="F557" s="97"/>
      <c r="G557" s="98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144"/>
      <c r="E558" s="98"/>
      <c r="F558" s="97"/>
      <c r="G558" s="98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144"/>
      <c r="E559" s="98"/>
      <c r="F559" s="97"/>
      <c r="G559" s="98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144"/>
      <c r="E560" s="98"/>
      <c r="F560" s="97"/>
      <c r="G560" s="98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144"/>
      <c r="E561" s="98"/>
      <c r="F561" s="97"/>
      <c r="G561" s="98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144"/>
      <c r="E562" s="98"/>
      <c r="F562" s="97"/>
      <c r="G562" s="98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144"/>
      <c r="E563" s="98"/>
      <c r="F563" s="97"/>
      <c r="G563" s="98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144"/>
      <c r="E564" s="98"/>
      <c r="F564" s="97"/>
      <c r="G564" s="98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144"/>
      <c r="E565" s="98"/>
      <c r="F565" s="97"/>
      <c r="G565" s="98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144"/>
      <c r="E566" s="98"/>
      <c r="F566" s="97"/>
      <c r="G566" s="98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144"/>
      <c r="E567" s="98"/>
      <c r="F567" s="97"/>
      <c r="G567" s="98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144"/>
      <c r="E568" s="98"/>
      <c r="F568" s="97"/>
      <c r="G568" s="98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144"/>
      <c r="E569" s="98"/>
      <c r="F569" s="97"/>
      <c r="G569" s="98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144"/>
      <c r="E570" s="98"/>
      <c r="F570" s="97"/>
      <c r="G570" s="98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144"/>
      <c r="E571" s="98"/>
      <c r="F571" s="97"/>
      <c r="G571" s="98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144"/>
      <c r="E572" s="98"/>
      <c r="F572" s="97"/>
      <c r="G572" s="98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144"/>
      <c r="E573" s="98"/>
      <c r="F573" s="97"/>
      <c r="G573" s="98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144"/>
      <c r="E574" s="98"/>
      <c r="F574" s="97"/>
      <c r="G574" s="98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144"/>
      <c r="E575" s="98"/>
      <c r="F575" s="97"/>
      <c r="G575" s="98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144"/>
      <c r="E576" s="98"/>
      <c r="F576" s="97"/>
      <c r="G576" s="98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144"/>
      <c r="E577" s="98"/>
      <c r="F577" s="97"/>
      <c r="G577" s="98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144"/>
      <c r="E578" s="98"/>
      <c r="F578" s="97"/>
      <c r="G578" s="98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144"/>
      <c r="E579" s="98"/>
      <c r="F579" s="97"/>
      <c r="G579" s="98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144"/>
      <c r="E580" s="98"/>
      <c r="F580" s="97"/>
      <c r="G580" s="98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144"/>
      <c r="E581" s="98"/>
      <c r="F581" s="97"/>
      <c r="G581" s="98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144"/>
      <c r="E582" s="98"/>
      <c r="F582" s="97"/>
      <c r="G582" s="98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144"/>
      <c r="E583" s="98"/>
      <c r="F583" s="97"/>
      <c r="G583" s="98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144"/>
      <c r="E584" s="98"/>
      <c r="F584" s="97"/>
      <c r="G584" s="98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144"/>
      <c r="E585" s="98"/>
      <c r="F585" s="97"/>
      <c r="G585" s="98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144"/>
      <c r="E586" s="98"/>
      <c r="F586" s="97"/>
      <c r="G586" s="98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144"/>
      <c r="E587" s="98"/>
      <c r="F587" s="97"/>
      <c r="G587" s="98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144"/>
      <c r="E588" s="98"/>
      <c r="F588" s="97"/>
      <c r="G588" s="98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144"/>
      <c r="E589" s="98"/>
      <c r="F589" s="97"/>
      <c r="G589" s="98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144"/>
      <c r="E590" s="98"/>
      <c r="F590" s="97"/>
      <c r="G590" s="98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144"/>
      <c r="E591" s="98"/>
      <c r="F591" s="97"/>
      <c r="G591" s="98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144"/>
      <c r="E592" s="98"/>
      <c r="F592" s="97"/>
      <c r="G592" s="98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144"/>
      <c r="E593" s="98"/>
      <c r="F593" s="97"/>
      <c r="G593" s="98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144"/>
      <c r="E594" s="98"/>
      <c r="F594" s="97"/>
      <c r="G594" s="98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144"/>
      <c r="E595" s="98"/>
      <c r="F595" s="97"/>
      <c r="G595" s="98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144"/>
      <c r="E596" s="98"/>
      <c r="F596" s="97"/>
      <c r="G596" s="98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144"/>
      <c r="E597" s="98"/>
      <c r="F597" s="97"/>
      <c r="G597" s="98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144"/>
      <c r="E598" s="98"/>
      <c r="F598" s="97"/>
      <c r="G598" s="98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144"/>
      <c r="E599" s="98"/>
      <c r="F599" s="97"/>
      <c r="G599" s="98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144"/>
      <c r="E600" s="98"/>
      <c r="F600" s="97"/>
      <c r="G600" s="98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144"/>
      <c r="E601" s="98"/>
      <c r="F601" s="97"/>
      <c r="G601" s="98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144"/>
      <c r="E602" s="98"/>
      <c r="F602" s="97"/>
      <c r="G602" s="98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144"/>
      <c r="E603" s="98"/>
      <c r="F603" s="97"/>
      <c r="G603" s="98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144"/>
      <c r="E604" s="98"/>
      <c r="F604" s="97"/>
      <c r="G604" s="98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144"/>
      <c r="E605" s="98"/>
      <c r="F605" s="97"/>
      <c r="G605" s="98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144"/>
      <c r="E606" s="98"/>
      <c r="F606" s="97"/>
      <c r="G606" s="98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144"/>
      <c r="E607" s="98"/>
      <c r="F607" s="97"/>
      <c r="G607" s="98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144"/>
      <c r="E608" s="98"/>
      <c r="F608" s="97"/>
      <c r="G608" s="98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144"/>
      <c r="E609" s="98"/>
      <c r="F609" s="97"/>
      <c r="G609" s="98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144"/>
      <c r="E610" s="98"/>
      <c r="F610" s="97"/>
      <c r="G610" s="98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144"/>
      <c r="E611" s="98"/>
      <c r="F611" s="97"/>
      <c r="G611" s="98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144"/>
      <c r="E612" s="98"/>
      <c r="F612" s="97"/>
      <c r="G612" s="98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144"/>
      <c r="E613" s="98"/>
      <c r="F613" s="97"/>
      <c r="G613" s="98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144"/>
      <c r="E614" s="98"/>
      <c r="F614" s="97"/>
      <c r="G614" s="98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144"/>
      <c r="E615" s="98"/>
      <c r="F615" s="97"/>
      <c r="G615" s="98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144"/>
      <c r="E616" s="98"/>
      <c r="F616" s="97"/>
      <c r="G616" s="98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144"/>
      <c r="E617" s="98"/>
      <c r="F617" s="97"/>
      <c r="G617" s="98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144"/>
      <c r="E618" s="98"/>
      <c r="F618" s="97"/>
      <c r="G618" s="98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144"/>
      <c r="E619" s="98"/>
      <c r="F619" s="97"/>
      <c r="G619" s="98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144"/>
      <c r="E620" s="98"/>
      <c r="F620" s="97"/>
      <c r="G620" s="98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144"/>
      <c r="E621" s="98"/>
      <c r="F621" s="97"/>
      <c r="G621" s="98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144"/>
      <c r="E622" s="98"/>
      <c r="F622" s="97"/>
      <c r="G622" s="98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144"/>
      <c r="E623" s="98"/>
      <c r="F623" s="97"/>
      <c r="G623" s="98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144"/>
      <c r="E624" s="98"/>
      <c r="F624" s="97"/>
      <c r="G624" s="98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144"/>
      <c r="E625" s="98"/>
      <c r="F625" s="97"/>
      <c r="G625" s="98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144"/>
      <c r="E626" s="98"/>
      <c r="F626" s="97"/>
      <c r="G626" s="98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144"/>
      <c r="E627" s="98"/>
      <c r="F627" s="97"/>
      <c r="G627" s="98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144"/>
      <c r="E628" s="98"/>
      <c r="F628" s="97"/>
      <c r="G628" s="98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144"/>
      <c r="E629" s="98"/>
      <c r="F629" s="97"/>
      <c r="G629" s="98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144"/>
      <c r="E630" s="98"/>
      <c r="F630" s="97"/>
      <c r="G630" s="98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144"/>
      <c r="E631" s="98"/>
      <c r="F631" s="97"/>
      <c r="G631" s="98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144"/>
      <c r="E632" s="98"/>
      <c r="F632" s="97"/>
      <c r="G632" s="98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144"/>
      <c r="E633" s="98"/>
      <c r="F633" s="97"/>
      <c r="G633" s="98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144"/>
      <c r="E634" s="98"/>
      <c r="F634" s="97"/>
      <c r="G634" s="98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144"/>
      <c r="E635" s="98"/>
      <c r="F635" s="97"/>
      <c r="G635" s="98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144"/>
      <c r="E636" s="98"/>
      <c r="F636" s="97"/>
      <c r="G636" s="98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144"/>
      <c r="E637" s="98"/>
      <c r="F637" s="97"/>
      <c r="G637" s="98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144"/>
      <c r="E638" s="98"/>
      <c r="F638" s="97"/>
      <c r="G638" s="98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144"/>
      <c r="E639" s="98"/>
      <c r="F639" s="97"/>
      <c r="G639" s="98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144"/>
      <c r="E640" s="98"/>
      <c r="F640" s="97"/>
      <c r="G640" s="98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144"/>
      <c r="E641" s="98"/>
      <c r="F641" s="97"/>
      <c r="G641" s="98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144"/>
      <c r="E642" s="98"/>
      <c r="F642" s="97"/>
      <c r="G642" s="98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144"/>
      <c r="E643" s="98"/>
      <c r="F643" s="97"/>
      <c r="G643" s="98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144"/>
      <c r="E644" s="98"/>
      <c r="F644" s="97"/>
      <c r="G644" s="98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144"/>
      <c r="E645" s="98"/>
      <c r="F645" s="97"/>
      <c r="G645" s="98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144"/>
      <c r="E646" s="98"/>
      <c r="F646" s="97"/>
      <c r="G646" s="98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144"/>
      <c r="E647" s="98"/>
      <c r="F647" s="97"/>
      <c r="G647" s="98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144"/>
      <c r="E648" s="98"/>
      <c r="F648" s="97"/>
      <c r="G648" s="98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144"/>
      <c r="E649" s="98"/>
      <c r="F649" s="97"/>
      <c r="G649" s="98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144"/>
      <c r="E650" s="98"/>
      <c r="F650" s="97"/>
      <c r="G650" s="98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144"/>
      <c r="E651" s="98"/>
      <c r="F651" s="97"/>
      <c r="G651" s="98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144"/>
      <c r="E652" s="98"/>
      <c r="F652" s="97"/>
      <c r="G652" s="98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144"/>
      <c r="E653" s="98"/>
      <c r="F653" s="97"/>
      <c r="G653" s="98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144"/>
      <c r="E654" s="98"/>
      <c r="F654" s="97"/>
      <c r="G654" s="98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144"/>
      <c r="E655" s="98"/>
      <c r="F655" s="97"/>
      <c r="G655" s="98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144"/>
      <c r="E656" s="98"/>
      <c r="F656" s="97"/>
      <c r="G656" s="98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144"/>
      <c r="E657" s="98"/>
      <c r="F657" s="97"/>
      <c r="G657" s="98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144"/>
      <c r="E658" s="98"/>
      <c r="F658" s="97"/>
      <c r="G658" s="98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144"/>
      <c r="E659" s="98"/>
      <c r="F659" s="97"/>
      <c r="G659" s="98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144"/>
      <c r="E660" s="98"/>
      <c r="F660" s="97"/>
      <c r="G660" s="98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144"/>
      <c r="E661" s="98"/>
      <c r="F661" s="97"/>
      <c r="G661" s="98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144"/>
      <c r="E662" s="98"/>
      <c r="F662" s="97"/>
      <c r="G662" s="98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144"/>
      <c r="E663" s="98"/>
      <c r="F663" s="97"/>
      <c r="G663" s="98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144"/>
      <c r="E664" s="98"/>
      <c r="F664" s="97"/>
      <c r="G664" s="98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144"/>
      <c r="E665" s="98"/>
      <c r="F665" s="97"/>
      <c r="G665" s="98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144"/>
      <c r="E666" s="98"/>
      <c r="F666" s="97"/>
      <c r="G666" s="98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144"/>
      <c r="E667" s="98"/>
      <c r="F667" s="97"/>
      <c r="G667" s="98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144"/>
      <c r="E668" s="98"/>
      <c r="F668" s="97"/>
      <c r="G668" s="98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144"/>
      <c r="E669" s="98"/>
      <c r="F669" s="97"/>
      <c r="G669" s="98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144"/>
      <c r="E670" s="98"/>
      <c r="F670" s="97"/>
      <c r="G670" s="98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144"/>
      <c r="E671" s="98"/>
      <c r="F671" s="97"/>
      <c r="G671" s="98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144"/>
      <c r="E672" s="98"/>
      <c r="F672" s="97"/>
      <c r="G672" s="98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144"/>
      <c r="E673" s="98"/>
      <c r="F673" s="97"/>
      <c r="G673" s="98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144"/>
      <c r="E674" s="98"/>
      <c r="F674" s="97"/>
      <c r="G674" s="98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144"/>
      <c r="E675" s="98"/>
      <c r="F675" s="97"/>
      <c r="G675" s="98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144"/>
      <c r="E676" s="98"/>
      <c r="F676" s="97"/>
      <c r="G676" s="98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144"/>
      <c r="E677" s="98"/>
      <c r="F677" s="97"/>
      <c r="G677" s="98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144"/>
      <c r="E678" s="98"/>
      <c r="F678" s="97"/>
      <c r="G678" s="98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144"/>
      <c r="E679" s="98"/>
      <c r="F679" s="97"/>
      <c r="G679" s="98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144"/>
      <c r="E680" s="98"/>
      <c r="F680" s="97"/>
      <c r="G680" s="98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144"/>
      <c r="E681" s="98"/>
      <c r="F681" s="97"/>
      <c r="G681" s="98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144"/>
      <c r="E682" s="98"/>
      <c r="F682" s="97"/>
      <c r="G682" s="98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144"/>
      <c r="E683" s="98"/>
      <c r="F683" s="97"/>
      <c r="G683" s="98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144"/>
      <c r="E684" s="98"/>
      <c r="F684" s="97"/>
      <c r="G684" s="98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144"/>
      <c r="E685" s="98"/>
      <c r="F685" s="97"/>
      <c r="G685" s="98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144"/>
      <c r="E686" s="98"/>
      <c r="F686" s="97"/>
      <c r="G686" s="98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144"/>
      <c r="E687" s="98"/>
      <c r="F687" s="97"/>
      <c r="G687" s="98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144"/>
      <c r="E688" s="98"/>
      <c r="F688" s="97"/>
      <c r="G688" s="98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144"/>
      <c r="E689" s="98"/>
      <c r="F689" s="97"/>
      <c r="G689" s="98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144"/>
      <c r="E690" s="98"/>
      <c r="F690" s="97"/>
      <c r="G690" s="98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144"/>
      <c r="E691" s="98"/>
      <c r="F691" s="97"/>
      <c r="G691" s="98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144"/>
      <c r="E692" s="98"/>
      <c r="F692" s="97"/>
      <c r="G692" s="98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144"/>
      <c r="E693" s="98"/>
      <c r="F693" s="97"/>
      <c r="G693" s="98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144"/>
      <c r="E694" s="98"/>
      <c r="F694" s="97"/>
      <c r="G694" s="98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144"/>
      <c r="E695" s="98"/>
      <c r="F695" s="97"/>
      <c r="G695" s="98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144"/>
      <c r="E696" s="98"/>
      <c r="F696" s="97"/>
      <c r="G696" s="98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144"/>
      <c r="E697" s="98"/>
      <c r="F697" s="97"/>
      <c r="G697" s="98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144"/>
      <c r="E698" s="98"/>
      <c r="F698" s="97"/>
      <c r="G698" s="98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144"/>
      <c r="E699" s="98"/>
      <c r="F699" s="97"/>
      <c r="G699" s="98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144"/>
      <c r="E700" s="98"/>
      <c r="F700" s="97"/>
      <c r="G700" s="98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144"/>
      <c r="E701" s="98"/>
      <c r="F701" s="97"/>
      <c r="G701" s="98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144"/>
      <c r="E702" s="98"/>
      <c r="F702" s="97"/>
      <c r="G702" s="98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144"/>
      <c r="E703" s="98"/>
      <c r="F703" s="97"/>
      <c r="G703" s="98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144"/>
      <c r="E704" s="98"/>
      <c r="F704" s="97"/>
      <c r="G704" s="98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144"/>
      <c r="E705" s="98"/>
      <c r="F705" s="97"/>
      <c r="G705" s="98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144"/>
      <c r="E706" s="98"/>
      <c r="F706" s="97"/>
      <c r="G706" s="98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144"/>
      <c r="E707" s="98"/>
      <c r="F707" s="97"/>
      <c r="G707" s="98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144"/>
      <c r="E708" s="98"/>
      <c r="F708" s="97"/>
      <c r="G708" s="98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144"/>
      <c r="E709" s="98"/>
      <c r="F709" s="97"/>
      <c r="G709" s="98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144"/>
      <c r="E710" s="98"/>
      <c r="F710" s="97"/>
      <c r="G710" s="98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144"/>
      <c r="E711" s="98"/>
      <c r="F711" s="97"/>
      <c r="G711" s="98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144"/>
      <c r="E712" s="98"/>
      <c r="F712" s="97"/>
      <c r="G712" s="98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144"/>
      <c r="E713" s="98"/>
      <c r="F713" s="97"/>
      <c r="G713" s="98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144"/>
      <c r="E714" s="98"/>
      <c r="F714" s="97"/>
      <c r="G714" s="98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144"/>
      <c r="E715" s="98"/>
      <c r="F715" s="97"/>
      <c r="G715" s="98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144"/>
      <c r="E716" s="98"/>
      <c r="F716" s="97"/>
      <c r="G716" s="98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144"/>
      <c r="E717" s="98"/>
      <c r="F717" s="97"/>
      <c r="G717" s="98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144"/>
      <c r="E718" s="98"/>
      <c r="F718" s="97"/>
      <c r="G718" s="98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144"/>
      <c r="E719" s="98"/>
      <c r="F719" s="97"/>
      <c r="G719" s="98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144"/>
      <c r="E720" s="98"/>
      <c r="F720" s="97"/>
      <c r="G720" s="98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144"/>
      <c r="E721" s="98"/>
      <c r="F721" s="97"/>
      <c r="G721" s="98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144"/>
      <c r="E722" s="98"/>
      <c r="F722" s="97"/>
      <c r="G722" s="98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144"/>
      <c r="E723" s="98"/>
      <c r="F723" s="97"/>
      <c r="G723" s="98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144"/>
      <c r="E724" s="98"/>
      <c r="F724" s="97"/>
      <c r="G724" s="98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144"/>
      <c r="E725" s="98"/>
      <c r="F725" s="97"/>
      <c r="G725" s="98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144"/>
      <c r="E726" s="98"/>
      <c r="F726" s="97"/>
      <c r="G726" s="98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144"/>
      <c r="E727" s="98"/>
      <c r="F727" s="97"/>
      <c r="G727" s="98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144"/>
      <c r="E728" s="98"/>
      <c r="F728" s="97"/>
      <c r="G728" s="98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144"/>
      <c r="E729" s="98"/>
      <c r="F729" s="97"/>
      <c r="G729" s="98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144"/>
      <c r="E730" s="98"/>
      <c r="F730" s="97"/>
      <c r="G730" s="98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144"/>
      <c r="E731" s="98"/>
      <c r="F731" s="97"/>
      <c r="G731" s="98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144"/>
      <c r="E732" s="98"/>
      <c r="F732" s="97"/>
      <c r="G732" s="98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144"/>
      <c r="E733" s="98"/>
      <c r="F733" s="97"/>
      <c r="G733" s="98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144"/>
      <c r="E734" s="98"/>
      <c r="F734" s="97"/>
      <c r="G734" s="98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144"/>
      <c r="E735" s="98"/>
      <c r="F735" s="97"/>
      <c r="G735" s="98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144"/>
      <c r="E736" s="98"/>
      <c r="F736" s="97"/>
      <c r="G736" s="98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144"/>
      <c r="E737" s="98"/>
      <c r="F737" s="97"/>
      <c r="G737" s="98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144"/>
      <c r="E738" s="98"/>
      <c r="F738" s="97"/>
      <c r="G738" s="98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144"/>
      <c r="E739" s="98"/>
      <c r="F739" s="97"/>
      <c r="G739" s="98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144"/>
      <c r="E740" s="98"/>
      <c r="F740" s="97"/>
      <c r="G740" s="98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144"/>
      <c r="E741" s="98"/>
      <c r="F741" s="97"/>
      <c r="G741" s="98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144"/>
      <c r="E742" s="98"/>
      <c r="F742" s="97"/>
      <c r="G742" s="98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144"/>
      <c r="E743" s="98"/>
      <c r="F743" s="97"/>
      <c r="G743" s="98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144"/>
      <c r="E744" s="98"/>
      <c r="F744" s="97"/>
      <c r="G744" s="98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144"/>
      <c r="E745" s="98"/>
      <c r="F745" s="97"/>
      <c r="G745" s="98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144"/>
      <c r="E746" s="98"/>
      <c r="F746" s="97"/>
      <c r="G746" s="98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144"/>
      <c r="E747" s="98"/>
      <c r="F747" s="97"/>
      <c r="G747" s="98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144"/>
      <c r="E748" s="98"/>
      <c r="F748" s="97"/>
      <c r="G748" s="98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144"/>
      <c r="E749" s="98"/>
      <c r="F749" s="97"/>
      <c r="G749" s="98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144"/>
      <c r="E750" s="98"/>
      <c r="F750" s="97"/>
      <c r="G750" s="98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144"/>
      <c r="E751" s="98"/>
      <c r="F751" s="97"/>
      <c r="G751" s="98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144"/>
      <c r="E752" s="98"/>
      <c r="F752" s="97"/>
      <c r="G752" s="98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144"/>
      <c r="E753" s="98"/>
      <c r="F753" s="97"/>
      <c r="G753" s="98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144"/>
      <c r="E754" s="98"/>
      <c r="F754" s="97"/>
      <c r="G754" s="98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144"/>
      <c r="E755" s="98"/>
      <c r="F755" s="97"/>
      <c r="G755" s="98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144"/>
      <c r="E756" s="98"/>
      <c r="F756" s="97"/>
      <c r="G756" s="98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144"/>
      <c r="E757" s="98"/>
      <c r="F757" s="97"/>
      <c r="G757" s="98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144"/>
      <c r="E758" s="98"/>
      <c r="F758" s="97"/>
      <c r="G758" s="98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144"/>
      <c r="E759" s="98"/>
      <c r="F759" s="97"/>
      <c r="G759" s="98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144"/>
      <c r="E760" s="98"/>
      <c r="F760" s="97"/>
      <c r="G760" s="98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144"/>
      <c r="E761" s="98"/>
      <c r="F761" s="97"/>
      <c r="G761" s="98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144"/>
      <c r="E762" s="98"/>
      <c r="F762" s="97"/>
      <c r="G762" s="98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144"/>
      <c r="E763" s="98"/>
      <c r="F763" s="97"/>
      <c r="G763" s="98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144"/>
      <c r="E764" s="98"/>
      <c r="F764" s="97"/>
      <c r="G764" s="98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144"/>
      <c r="E765" s="98"/>
      <c r="F765" s="97"/>
      <c r="G765" s="98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144"/>
      <c r="E766" s="98"/>
      <c r="F766" s="97"/>
      <c r="G766" s="98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144"/>
      <c r="E767" s="98"/>
      <c r="F767" s="97"/>
      <c r="G767" s="98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144"/>
      <c r="E768" s="98"/>
      <c r="F768" s="97"/>
      <c r="G768" s="98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144"/>
      <c r="E769" s="98"/>
      <c r="F769" s="97"/>
      <c r="G769" s="98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144"/>
      <c r="E770" s="98"/>
      <c r="F770" s="97"/>
      <c r="G770" s="98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144"/>
      <c r="E771" s="98"/>
      <c r="F771" s="97"/>
      <c r="G771" s="98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144"/>
      <c r="E772" s="98"/>
      <c r="F772" s="97"/>
      <c r="G772" s="98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144"/>
      <c r="E773" s="98"/>
      <c r="F773" s="97"/>
      <c r="G773" s="98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144"/>
      <c r="E774" s="98"/>
      <c r="F774" s="97"/>
      <c r="G774" s="98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144"/>
      <c r="E775" s="98"/>
      <c r="F775" s="97"/>
      <c r="G775" s="98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144"/>
      <c r="E776" s="98"/>
      <c r="F776" s="97"/>
      <c r="G776" s="98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144"/>
      <c r="E777" s="98"/>
      <c r="F777" s="97"/>
      <c r="G777" s="98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144"/>
      <c r="E778" s="98"/>
      <c r="F778" s="97"/>
      <c r="G778" s="98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144"/>
      <c r="E779" s="98"/>
      <c r="F779" s="97"/>
      <c r="G779" s="98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144"/>
      <c r="E780" s="98"/>
      <c r="F780" s="97"/>
      <c r="G780" s="98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144"/>
      <c r="E781" s="98"/>
      <c r="F781" s="97"/>
      <c r="G781" s="98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144"/>
      <c r="E782" s="98"/>
      <c r="F782" s="97"/>
      <c r="G782" s="98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144"/>
      <c r="E783" s="98"/>
      <c r="F783" s="97"/>
      <c r="G783" s="98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144"/>
      <c r="E784" s="98"/>
      <c r="F784" s="97"/>
      <c r="G784" s="98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144"/>
      <c r="E785" s="98"/>
      <c r="F785" s="97"/>
      <c r="G785" s="98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144"/>
      <c r="E786" s="98"/>
      <c r="F786" s="97"/>
      <c r="G786" s="98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144"/>
      <c r="E787" s="98"/>
      <c r="F787" s="97"/>
      <c r="G787" s="98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144"/>
      <c r="E788" s="98"/>
      <c r="F788" s="97"/>
      <c r="G788" s="98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144"/>
      <c r="E789" s="98"/>
      <c r="F789" s="97"/>
      <c r="G789" s="98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144"/>
      <c r="E790" s="98"/>
      <c r="F790" s="97"/>
      <c r="G790" s="98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144"/>
      <c r="E791" s="98"/>
      <c r="F791" s="97"/>
      <c r="G791" s="98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144"/>
      <c r="E792" s="98"/>
      <c r="F792" s="97"/>
      <c r="G792" s="98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144"/>
      <c r="E793" s="98"/>
      <c r="F793" s="97"/>
      <c r="G793" s="98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144"/>
      <c r="E794" s="98"/>
      <c r="F794" s="97"/>
      <c r="G794" s="98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144"/>
      <c r="E795" s="98"/>
      <c r="F795" s="97"/>
      <c r="G795" s="98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144"/>
      <c r="E796" s="98"/>
      <c r="F796" s="97"/>
      <c r="G796" s="98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144"/>
      <c r="E797" s="98"/>
      <c r="F797" s="97"/>
      <c r="G797" s="98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144"/>
      <c r="E798" s="98"/>
      <c r="F798" s="97"/>
      <c r="G798" s="98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144"/>
      <c r="E799" s="98"/>
      <c r="F799" s="97"/>
      <c r="G799" s="98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144"/>
      <c r="E800" s="98"/>
      <c r="F800" s="97"/>
      <c r="G800" s="98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144"/>
      <c r="E801" s="98"/>
      <c r="F801" s="97"/>
      <c r="G801" s="98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144"/>
      <c r="E802" s="98"/>
      <c r="F802" s="97"/>
      <c r="G802" s="98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144"/>
      <c r="E803" s="98"/>
      <c r="F803" s="97"/>
      <c r="G803" s="98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144"/>
      <c r="E804" s="98"/>
      <c r="F804" s="97"/>
      <c r="G804" s="98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144"/>
      <c r="E805" s="98"/>
      <c r="F805" s="97"/>
      <c r="G805" s="98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144"/>
      <c r="E806" s="98"/>
      <c r="F806" s="97"/>
      <c r="G806" s="98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144"/>
      <c r="E807" s="98"/>
      <c r="F807" s="97"/>
      <c r="G807" s="98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144"/>
      <c r="E808" s="98"/>
      <c r="F808" s="97"/>
      <c r="G808" s="98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144"/>
      <c r="E809" s="98"/>
      <c r="F809" s="97"/>
      <c r="G809" s="98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144"/>
      <c r="E810" s="98"/>
      <c r="F810" s="97"/>
      <c r="G810" s="98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144"/>
      <c r="E811" s="98"/>
      <c r="F811" s="97"/>
      <c r="G811" s="98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144"/>
      <c r="E812" s="98"/>
      <c r="F812" s="97"/>
      <c r="G812" s="98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144"/>
      <c r="E813" s="98"/>
      <c r="F813" s="97"/>
      <c r="G813" s="98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144"/>
      <c r="E814" s="98"/>
      <c r="F814" s="97"/>
      <c r="G814" s="98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144"/>
      <c r="E815" s="98"/>
      <c r="F815" s="97"/>
      <c r="G815" s="98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144"/>
      <c r="E816" s="98"/>
      <c r="F816" s="97"/>
      <c r="G816" s="98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144"/>
      <c r="E817" s="98"/>
      <c r="F817" s="97"/>
      <c r="G817" s="98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144"/>
      <c r="E818" s="98"/>
      <c r="F818" s="97"/>
      <c r="G818" s="98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144"/>
      <c r="E819" s="98"/>
      <c r="F819" s="97"/>
      <c r="G819" s="98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144"/>
      <c r="E820" s="98"/>
      <c r="F820" s="97"/>
      <c r="G820" s="98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144"/>
      <c r="E821" s="98"/>
      <c r="F821" s="97"/>
      <c r="G821" s="98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144"/>
      <c r="E822" s="98"/>
      <c r="F822" s="97"/>
      <c r="G822" s="98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144"/>
      <c r="E823" s="98"/>
      <c r="F823" s="97"/>
      <c r="G823" s="98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144"/>
      <c r="E824" s="98"/>
      <c r="F824" s="97"/>
      <c r="G824" s="98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144"/>
      <c r="E825" s="98"/>
      <c r="F825" s="97"/>
      <c r="G825" s="98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144"/>
      <c r="E826" s="98"/>
      <c r="F826" s="97"/>
      <c r="G826" s="98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144"/>
      <c r="E827" s="98"/>
      <c r="F827" s="97"/>
      <c r="G827" s="98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144"/>
      <c r="E828" s="98"/>
      <c r="F828" s="97"/>
      <c r="G828" s="98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144"/>
      <c r="E829" s="98"/>
      <c r="F829" s="97"/>
      <c r="G829" s="98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144"/>
      <c r="E830" s="98"/>
      <c r="F830" s="97"/>
      <c r="G830" s="98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144"/>
      <c r="E831" s="98"/>
      <c r="F831" s="97"/>
      <c r="G831" s="98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144"/>
      <c r="E832" s="98"/>
      <c r="F832" s="97"/>
      <c r="G832" s="98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144"/>
      <c r="E833" s="98"/>
      <c r="F833" s="97"/>
      <c r="G833" s="98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144"/>
      <c r="E834" s="98"/>
      <c r="F834" s="97"/>
      <c r="G834" s="98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144"/>
      <c r="E835" s="98"/>
      <c r="F835" s="97"/>
      <c r="G835" s="98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144"/>
      <c r="E836" s="98"/>
      <c r="F836" s="97"/>
      <c r="G836" s="98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144"/>
      <c r="E837" s="98"/>
      <c r="F837" s="97"/>
      <c r="G837" s="98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144"/>
      <c r="E838" s="98"/>
      <c r="F838" s="97"/>
      <c r="G838" s="98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144"/>
      <c r="E839" s="98"/>
      <c r="F839" s="97"/>
      <c r="G839" s="98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144"/>
      <c r="E840" s="98"/>
      <c r="F840" s="97"/>
      <c r="G840" s="98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144"/>
      <c r="E841" s="98"/>
      <c r="F841" s="97"/>
      <c r="G841" s="98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144"/>
      <c r="E842" s="98"/>
      <c r="F842" s="97"/>
      <c r="G842" s="98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144"/>
      <c r="E843" s="98"/>
      <c r="F843" s="97"/>
      <c r="G843" s="98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144"/>
      <c r="E844" s="98"/>
      <c r="F844" s="97"/>
      <c r="G844" s="98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144"/>
      <c r="E845" s="98"/>
      <c r="F845" s="97"/>
      <c r="G845" s="98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144"/>
      <c r="E846" s="98"/>
      <c r="F846" s="97"/>
      <c r="G846" s="98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144"/>
      <c r="E847" s="98"/>
      <c r="F847" s="97"/>
      <c r="G847" s="98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144"/>
      <c r="E848" s="98"/>
      <c r="F848" s="97"/>
      <c r="G848" s="98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144"/>
      <c r="E849" s="98"/>
      <c r="F849" s="97"/>
      <c r="G849" s="98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144"/>
      <c r="E850" s="98"/>
      <c r="F850" s="97"/>
      <c r="G850" s="98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144"/>
      <c r="E851" s="98"/>
      <c r="F851" s="97"/>
      <c r="G851" s="98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144"/>
      <c r="E852" s="98"/>
      <c r="F852" s="97"/>
      <c r="G852" s="98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144"/>
      <c r="E853" s="98"/>
      <c r="F853" s="97"/>
      <c r="G853" s="98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144"/>
      <c r="E854" s="98"/>
      <c r="F854" s="97"/>
      <c r="G854" s="98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144"/>
      <c r="E855" s="98"/>
      <c r="F855" s="97"/>
      <c r="G855" s="98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144"/>
      <c r="E856" s="98"/>
      <c r="F856" s="97"/>
      <c r="G856" s="98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144"/>
      <c r="E857" s="98"/>
      <c r="F857" s="97"/>
      <c r="G857" s="98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144"/>
      <c r="E858" s="98"/>
      <c r="F858" s="97"/>
      <c r="G858" s="98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144"/>
      <c r="E859" s="98"/>
      <c r="F859" s="97"/>
      <c r="G859" s="98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144"/>
      <c r="E860" s="98"/>
      <c r="F860" s="97"/>
      <c r="G860" s="98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144"/>
      <c r="E861" s="98"/>
      <c r="F861" s="97"/>
      <c r="G861" s="98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144"/>
      <c r="E862" s="98"/>
      <c r="F862" s="97"/>
      <c r="G862" s="98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144"/>
      <c r="E863" s="98"/>
      <c r="F863" s="97"/>
      <c r="G863" s="98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144"/>
      <c r="E864" s="98"/>
      <c r="F864" s="97"/>
      <c r="G864" s="98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144"/>
      <c r="E865" s="98"/>
      <c r="F865" s="97"/>
      <c r="G865" s="98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144"/>
      <c r="E866" s="98"/>
      <c r="F866" s="97"/>
      <c r="G866" s="98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144"/>
      <c r="E867" s="98"/>
      <c r="F867" s="97"/>
      <c r="G867" s="98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144"/>
      <c r="E868" s="98"/>
      <c r="F868" s="97"/>
      <c r="G868" s="98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144"/>
      <c r="E869" s="98"/>
      <c r="F869" s="97"/>
      <c r="G869" s="98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144"/>
      <c r="E870" s="98"/>
      <c r="F870" s="97"/>
      <c r="G870" s="98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144"/>
      <c r="E871" s="98"/>
      <c r="F871" s="97"/>
      <c r="G871" s="98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144"/>
      <c r="E872" s="98"/>
      <c r="F872" s="97"/>
      <c r="G872" s="98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144"/>
      <c r="E873" s="98"/>
      <c r="F873" s="97"/>
      <c r="G873" s="98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144"/>
      <c r="E874" s="98"/>
      <c r="F874" s="97"/>
      <c r="G874" s="98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144"/>
      <c r="E875" s="98"/>
      <c r="F875" s="97"/>
      <c r="G875" s="98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144"/>
      <c r="E876" s="98"/>
      <c r="F876" s="97"/>
      <c r="G876" s="98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144"/>
      <c r="E877" s="98"/>
      <c r="F877" s="97"/>
      <c r="G877" s="98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144"/>
      <c r="E878" s="98"/>
      <c r="F878" s="97"/>
      <c r="G878" s="98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144"/>
      <c r="E879" s="98"/>
      <c r="F879" s="97"/>
      <c r="G879" s="98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144"/>
      <c r="E880" s="98"/>
      <c r="F880" s="97"/>
      <c r="G880" s="98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144"/>
      <c r="E881" s="98"/>
      <c r="F881" s="97"/>
      <c r="G881" s="98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144"/>
      <c r="E882" s="98"/>
      <c r="F882" s="97"/>
      <c r="G882" s="98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144"/>
      <c r="E883" s="98"/>
      <c r="F883" s="97"/>
      <c r="G883" s="98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144"/>
      <c r="E884" s="98"/>
      <c r="F884" s="97"/>
      <c r="G884" s="98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144"/>
      <c r="E885" s="98"/>
      <c r="F885" s="97"/>
      <c r="G885" s="98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144"/>
      <c r="E886" s="98"/>
      <c r="F886" s="97"/>
      <c r="G886" s="98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144"/>
      <c r="E887" s="98"/>
      <c r="F887" s="97"/>
      <c r="G887" s="98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144"/>
      <c r="E888" s="98"/>
      <c r="F888" s="97"/>
      <c r="G888" s="98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144"/>
      <c r="E889" s="98"/>
      <c r="F889" s="97"/>
      <c r="G889" s="98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144"/>
      <c r="E890" s="98"/>
      <c r="F890" s="97"/>
      <c r="G890" s="98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144"/>
      <c r="E891" s="98"/>
      <c r="F891" s="97"/>
      <c r="G891" s="98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144"/>
      <c r="E892" s="98"/>
      <c r="F892" s="97"/>
      <c r="G892" s="98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144"/>
      <c r="E893" s="98"/>
      <c r="F893" s="97"/>
      <c r="G893" s="98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144"/>
      <c r="E894" s="98"/>
      <c r="F894" s="97"/>
      <c r="G894" s="98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144"/>
      <c r="E895" s="98"/>
      <c r="F895" s="97"/>
      <c r="G895" s="98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144"/>
      <c r="E896" s="98"/>
      <c r="F896" s="97"/>
      <c r="G896" s="98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144"/>
      <c r="E897" s="98"/>
      <c r="F897" s="97"/>
      <c r="G897" s="98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144"/>
      <c r="E898" s="98"/>
      <c r="F898" s="97"/>
      <c r="G898" s="98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144"/>
      <c r="E899" s="98"/>
      <c r="F899" s="97"/>
      <c r="G899" s="98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144"/>
      <c r="E900" s="98"/>
      <c r="F900" s="97"/>
      <c r="G900" s="98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144"/>
      <c r="E901" s="98"/>
      <c r="F901" s="97"/>
      <c r="G901" s="98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144"/>
      <c r="E902" s="98"/>
      <c r="F902" s="97"/>
      <c r="G902" s="98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144"/>
      <c r="E903" s="98"/>
      <c r="F903" s="97"/>
      <c r="G903" s="98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144"/>
      <c r="E904" s="98"/>
      <c r="F904" s="97"/>
      <c r="G904" s="98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144"/>
      <c r="E905" s="98"/>
      <c r="F905" s="97"/>
      <c r="G905" s="98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144"/>
      <c r="E906" s="98"/>
      <c r="F906" s="97"/>
      <c r="G906" s="98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144"/>
      <c r="E907" s="98"/>
      <c r="F907" s="97"/>
      <c r="G907" s="98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144"/>
      <c r="E908" s="98"/>
      <c r="F908" s="97"/>
      <c r="G908" s="98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144"/>
      <c r="E909" s="98"/>
      <c r="F909" s="97"/>
      <c r="G909" s="98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144"/>
      <c r="E910" s="98"/>
      <c r="F910" s="97"/>
      <c r="G910" s="98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144"/>
      <c r="E911" s="98"/>
      <c r="F911" s="97"/>
      <c r="G911" s="98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144"/>
      <c r="E912" s="98"/>
      <c r="F912" s="97"/>
      <c r="G912" s="98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144"/>
      <c r="E913" s="98"/>
      <c r="F913" s="97"/>
      <c r="G913" s="98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144"/>
      <c r="E914" s="98"/>
      <c r="F914" s="97"/>
      <c r="G914" s="98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144"/>
      <c r="E915" s="98"/>
      <c r="F915" s="97"/>
      <c r="G915" s="98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144"/>
      <c r="E916" s="98"/>
      <c r="F916" s="97"/>
      <c r="G916" s="98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144"/>
      <c r="E917" s="98"/>
      <c r="F917" s="97"/>
      <c r="G917" s="98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144"/>
      <c r="E918" s="98"/>
      <c r="F918" s="97"/>
      <c r="G918" s="98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144"/>
      <c r="E919" s="98"/>
      <c r="F919" s="97"/>
      <c r="G919" s="98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144"/>
      <c r="E920" s="98"/>
      <c r="F920" s="97"/>
      <c r="G920" s="98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144"/>
      <c r="E921" s="98"/>
      <c r="F921" s="97"/>
      <c r="G921" s="98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144"/>
      <c r="E922" s="98"/>
      <c r="F922" s="97"/>
      <c r="G922" s="98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144"/>
      <c r="E923" s="98"/>
      <c r="F923" s="97"/>
      <c r="G923" s="98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144"/>
      <c r="E924" s="98"/>
      <c r="F924" s="97"/>
      <c r="G924" s="98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144"/>
      <c r="E925" s="98"/>
      <c r="F925" s="97"/>
      <c r="G925" s="98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144"/>
      <c r="E926" s="98"/>
      <c r="F926" s="97"/>
      <c r="G926" s="98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144"/>
      <c r="E927" s="98"/>
      <c r="F927" s="97"/>
      <c r="G927" s="98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144"/>
      <c r="E928" s="98"/>
      <c r="F928" s="97"/>
      <c r="G928" s="98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144"/>
      <c r="E929" s="98"/>
      <c r="F929" s="97"/>
      <c r="G929" s="98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144"/>
      <c r="E930" s="98"/>
      <c r="F930" s="97"/>
      <c r="G930" s="98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144"/>
      <c r="E931" s="98"/>
      <c r="F931" s="97"/>
      <c r="G931" s="98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144"/>
      <c r="E932" s="98"/>
      <c r="F932" s="97"/>
      <c r="G932" s="98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144"/>
      <c r="E933" s="98"/>
      <c r="F933" s="97"/>
      <c r="G933" s="98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144"/>
      <c r="E934" s="98"/>
      <c r="F934" s="97"/>
      <c r="G934" s="98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144"/>
      <c r="E935" s="98"/>
      <c r="F935" s="97"/>
      <c r="G935" s="98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144"/>
      <c r="E936" s="98"/>
      <c r="F936" s="97"/>
      <c r="G936" s="98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144"/>
      <c r="E937" s="98"/>
      <c r="F937" s="97"/>
      <c r="G937" s="98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144"/>
      <c r="E938" s="98"/>
      <c r="F938" s="97"/>
      <c r="G938" s="98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144"/>
      <c r="E939" s="98"/>
      <c r="F939" s="97"/>
      <c r="G939" s="98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144"/>
      <c r="E940" s="98"/>
      <c r="F940" s="97"/>
      <c r="G940" s="98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144"/>
      <c r="E941" s="98"/>
      <c r="F941" s="97"/>
      <c r="G941" s="98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144"/>
      <c r="E942" s="98"/>
      <c r="F942" s="97"/>
      <c r="G942" s="98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144"/>
      <c r="E943" s="98"/>
      <c r="F943" s="97"/>
      <c r="G943" s="98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144"/>
      <c r="E944" s="98"/>
      <c r="F944" s="97"/>
      <c r="G944" s="98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144"/>
      <c r="E945" s="98"/>
      <c r="F945" s="97"/>
      <c r="G945" s="98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144"/>
      <c r="E946" s="98"/>
      <c r="F946" s="97"/>
      <c r="G946" s="98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144"/>
      <c r="E947" s="98"/>
      <c r="F947" s="97"/>
      <c r="G947" s="98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144"/>
      <c r="E948" s="98"/>
      <c r="F948" s="97"/>
      <c r="G948" s="98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144"/>
      <c r="E949" s="98"/>
      <c r="F949" s="97"/>
      <c r="G949" s="98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144"/>
      <c r="E950" s="98"/>
      <c r="F950" s="97"/>
      <c r="G950" s="98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144"/>
      <c r="E951" s="98"/>
      <c r="F951" s="97"/>
      <c r="G951" s="98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144"/>
      <c r="E952" s="98"/>
      <c r="F952" s="97"/>
      <c r="G952" s="98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144"/>
      <c r="E953" s="98"/>
      <c r="F953" s="97"/>
      <c r="G953" s="98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144"/>
      <c r="E954" s="98"/>
      <c r="F954" s="97"/>
      <c r="G954" s="98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144"/>
      <c r="E955" s="98"/>
      <c r="F955" s="97"/>
      <c r="G955" s="98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144"/>
      <c r="E956" s="98"/>
      <c r="F956" s="97"/>
      <c r="G956" s="98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144"/>
      <c r="E957" s="98"/>
      <c r="F957" s="97"/>
      <c r="G957" s="98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144"/>
      <c r="E958" s="98"/>
      <c r="F958" s="97"/>
      <c r="G958" s="98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144"/>
      <c r="E959" s="98"/>
      <c r="F959" s="97"/>
      <c r="G959" s="98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144"/>
      <c r="E960" s="98"/>
      <c r="F960" s="97"/>
      <c r="G960" s="98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144"/>
      <c r="E961" s="98"/>
      <c r="F961" s="97"/>
      <c r="G961" s="98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144"/>
      <c r="E962" s="98"/>
      <c r="F962" s="97"/>
      <c r="G962" s="98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144"/>
      <c r="E963" s="98"/>
      <c r="F963" s="97"/>
      <c r="G963" s="98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144"/>
      <c r="E964" s="98"/>
      <c r="F964" s="97"/>
      <c r="G964" s="98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144"/>
      <c r="E965" s="98"/>
      <c r="F965" s="97"/>
      <c r="G965" s="98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144"/>
      <c r="E966" s="98"/>
      <c r="F966" s="97"/>
      <c r="G966" s="98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144"/>
      <c r="E967" s="98"/>
      <c r="F967" s="97"/>
      <c r="G967" s="98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144"/>
      <c r="E968" s="98"/>
      <c r="F968" s="97"/>
      <c r="G968" s="98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144"/>
      <c r="E969" s="98"/>
      <c r="F969" s="97"/>
      <c r="G969" s="98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144"/>
      <c r="E970" s="98"/>
      <c r="F970" s="97"/>
      <c r="G970" s="98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144"/>
      <c r="E971" s="98"/>
      <c r="F971" s="97"/>
      <c r="G971" s="98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144"/>
      <c r="E972" s="98"/>
      <c r="F972" s="97"/>
      <c r="G972" s="98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144"/>
      <c r="E973" s="98"/>
      <c r="F973" s="97"/>
      <c r="G973" s="98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144"/>
      <c r="E974" s="98"/>
      <c r="F974" s="97"/>
      <c r="G974" s="98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144"/>
      <c r="E975" s="98"/>
      <c r="F975" s="97"/>
      <c r="G975" s="98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144"/>
      <c r="E976" s="98"/>
      <c r="F976" s="97"/>
      <c r="G976" s="98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144"/>
      <c r="E977" s="98"/>
      <c r="F977" s="97"/>
      <c r="G977" s="98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144"/>
      <c r="E978" s="98"/>
      <c r="F978" s="97"/>
      <c r="G978" s="98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144"/>
      <c r="E979" s="98"/>
      <c r="F979" s="97"/>
      <c r="G979" s="98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144"/>
      <c r="E980" s="98"/>
      <c r="F980" s="97"/>
      <c r="G980" s="98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144"/>
      <c r="E981" s="98"/>
      <c r="F981" s="97"/>
      <c r="G981" s="98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144"/>
      <c r="E982" s="98"/>
      <c r="F982" s="97"/>
      <c r="G982" s="98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144"/>
      <c r="E983" s="98"/>
      <c r="F983" s="97"/>
      <c r="G983" s="98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144"/>
      <c r="E984" s="98"/>
      <c r="F984" s="97"/>
      <c r="G984" s="98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144"/>
      <c r="E985" s="98"/>
      <c r="F985" s="97"/>
      <c r="G985" s="98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144"/>
      <c r="E986" s="98"/>
      <c r="F986" s="97"/>
      <c r="G986" s="98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144"/>
      <c r="E987" s="98"/>
      <c r="F987" s="97"/>
      <c r="G987" s="98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144"/>
      <c r="E988" s="98"/>
      <c r="F988" s="97"/>
      <c r="G988" s="98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144"/>
      <c r="E989" s="98"/>
      <c r="F989" s="97"/>
      <c r="G989" s="98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144"/>
      <c r="E990" s="98"/>
      <c r="F990" s="97"/>
      <c r="G990" s="98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144"/>
      <c r="E991" s="98"/>
      <c r="F991" s="97"/>
      <c r="G991" s="98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144"/>
      <c r="E992" s="98"/>
      <c r="F992" s="97"/>
      <c r="G992" s="98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144"/>
      <c r="E993" s="98"/>
      <c r="F993" s="97"/>
      <c r="G993" s="98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144"/>
      <c r="E994" s="98"/>
      <c r="F994" s="97"/>
      <c r="G994" s="98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144"/>
      <c r="E995" s="98"/>
      <c r="F995" s="97"/>
      <c r="G995" s="98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144"/>
      <c r="E996" s="98"/>
      <c r="F996" s="97"/>
      <c r="G996" s="98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144"/>
      <c r="E997" s="98"/>
      <c r="F997" s="97"/>
      <c r="G997" s="98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144"/>
      <c r="E998" s="98"/>
      <c r="F998" s="97"/>
      <c r="G998" s="98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144"/>
      <c r="E999" s="98"/>
      <c r="F999" s="97"/>
      <c r="G999" s="98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144"/>
      <c r="E1000" s="98"/>
      <c r="F1000" s="97"/>
      <c r="G1000" s="98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43"/>
    <col customWidth="1" min="2" max="2" width="19.86"/>
    <col customWidth="1" min="3" max="3" width="28.86"/>
    <col customWidth="1" min="4" max="4" width="23.71"/>
    <col customWidth="1" min="5" max="5" width="26.0"/>
  </cols>
  <sheetData>
    <row r="1">
      <c r="A1" s="14" t="s">
        <v>126</v>
      </c>
      <c r="B1" s="14" t="s">
        <v>86</v>
      </c>
      <c r="E1" s="14" t="s">
        <v>201</v>
      </c>
      <c r="F1" s="30">
        <v>435.78</v>
      </c>
    </row>
    <row r="2">
      <c r="A2" s="14" t="s">
        <v>129</v>
      </c>
      <c r="B2" s="86">
        <v>43502.0</v>
      </c>
      <c r="C2" s="87" t="s">
        <v>130</v>
      </c>
      <c r="D2" s="5">
        <v>1298.09</v>
      </c>
      <c r="E2" s="14" t="s">
        <v>201</v>
      </c>
      <c r="F2" s="30">
        <v>113.37</v>
      </c>
    </row>
    <row r="3">
      <c r="A3" s="14" t="s">
        <v>131</v>
      </c>
      <c r="B3" s="86">
        <v>43511.0</v>
      </c>
      <c r="C3" s="87" t="s">
        <v>132</v>
      </c>
      <c r="D3" s="5">
        <v>0.0</v>
      </c>
      <c r="E3" s="14" t="s">
        <v>201</v>
      </c>
      <c r="F3" s="30">
        <v>124.95</v>
      </c>
    </row>
    <row r="4">
      <c r="A4" s="14" t="s">
        <v>135</v>
      </c>
      <c r="B4" s="14" t="s">
        <v>320</v>
      </c>
      <c r="C4" s="87" t="s">
        <v>137</v>
      </c>
      <c r="D4" s="5">
        <v>0.0</v>
      </c>
      <c r="E4" s="14" t="s">
        <v>201</v>
      </c>
      <c r="F4" s="30">
        <v>68.63</v>
      </c>
    </row>
    <row r="5">
      <c r="C5" s="7" t="s">
        <v>139</v>
      </c>
      <c r="D5" s="5">
        <v>0.0</v>
      </c>
      <c r="F5" s="30"/>
    </row>
    <row r="6">
      <c r="A6" s="14" t="s">
        <v>140</v>
      </c>
      <c r="E6" s="7" t="s">
        <v>220</v>
      </c>
      <c r="F6" s="88">
        <f>sum(F1:F5)</f>
        <v>742.73</v>
      </c>
    </row>
    <row r="7">
      <c r="A7" s="14" t="s">
        <v>210</v>
      </c>
      <c r="B7" s="91">
        <v>555.36</v>
      </c>
      <c r="C7" s="7" t="s">
        <v>142</v>
      </c>
      <c r="D7" s="5">
        <v>1964.85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E11" s="9"/>
    </row>
    <row r="12">
      <c r="C12" s="7" t="s">
        <v>153</v>
      </c>
      <c r="D12" s="88">
        <f t="shared" ref="D12:D15" si="1">sum(D7-D2)</f>
        <v>666.76</v>
      </c>
      <c r="E12" s="85"/>
    </row>
    <row r="13">
      <c r="A13" s="14" t="s">
        <v>156</v>
      </c>
      <c r="B13" s="93">
        <f>sum(B7:B10)</f>
        <v>555.36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742.73</v>
      </c>
      <c r="C14" s="7" t="s">
        <v>160</v>
      </c>
      <c r="D14" s="5">
        <f t="shared" si="1"/>
        <v>0</v>
      </c>
      <c r="E14" s="85"/>
    </row>
    <row r="15">
      <c r="A15" s="7" t="s">
        <v>161</v>
      </c>
      <c r="B15" s="90">
        <f>sum(B13:B14)</f>
        <v>1298.09</v>
      </c>
      <c r="C15" s="7" t="s">
        <v>162</v>
      </c>
      <c r="D15" s="5">
        <f t="shared" si="1"/>
        <v>0</v>
      </c>
      <c r="E15" s="85"/>
    </row>
    <row r="16">
      <c r="A16" s="14" t="s">
        <v>164</v>
      </c>
      <c r="B16" s="95">
        <v>1964.85</v>
      </c>
      <c r="E16" s="85"/>
    </row>
    <row r="17">
      <c r="A17" s="14" t="s">
        <v>166</v>
      </c>
      <c r="B17" s="95">
        <v>64.57</v>
      </c>
      <c r="D17" s="7"/>
      <c r="E17" s="88"/>
    </row>
    <row r="18">
      <c r="A18" s="14" t="s">
        <v>168</v>
      </c>
      <c r="B18" s="99">
        <f>sum(B16+B17)</f>
        <v>2029.42</v>
      </c>
      <c r="E18" s="9"/>
    </row>
    <row r="19">
      <c r="A19" s="14" t="s">
        <v>169</v>
      </c>
      <c r="B19" s="90">
        <f>sum(B16-B15)</f>
        <v>666.76</v>
      </c>
    </row>
    <row r="20">
      <c r="A20" s="14" t="s">
        <v>321</v>
      </c>
      <c r="B20" s="103">
        <f>sum(B15*1.51)</f>
        <v>1960.1159</v>
      </c>
    </row>
    <row r="21">
      <c r="A21" s="30" t="s">
        <v>173</v>
      </c>
      <c r="B21" s="30">
        <v>0.0</v>
      </c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3" max="3" width="28.43"/>
    <col customWidth="1" min="5" max="5" width="23.29"/>
  </cols>
  <sheetData>
    <row r="1">
      <c r="A1" s="94" t="s">
        <v>126</v>
      </c>
      <c r="B1" s="96" t="s">
        <v>87</v>
      </c>
      <c r="C1" s="97"/>
      <c r="D1" s="98"/>
      <c r="E1" s="100" t="s">
        <v>127</v>
      </c>
      <c r="F1" s="98"/>
      <c r="G1" s="102" t="s">
        <v>128</v>
      </c>
      <c r="H1" s="98"/>
    </row>
    <row r="2">
      <c r="A2" s="97" t="s">
        <v>129</v>
      </c>
      <c r="B2" s="145">
        <v>43503.0</v>
      </c>
      <c r="C2" s="105" t="s">
        <v>130</v>
      </c>
      <c r="D2" s="106">
        <v>1929.71</v>
      </c>
      <c r="E2" s="97"/>
      <c r="F2" s="98"/>
      <c r="G2" s="97"/>
      <c r="H2" s="98"/>
    </row>
    <row r="3">
      <c r="A3" s="97" t="s">
        <v>131</v>
      </c>
      <c r="B3" s="145">
        <v>43546.0</v>
      </c>
      <c r="C3" s="105" t="s">
        <v>132</v>
      </c>
      <c r="D3" s="106">
        <v>0.0</v>
      </c>
      <c r="E3" s="109" t="s">
        <v>201</v>
      </c>
      <c r="F3" s="110">
        <v>941.64</v>
      </c>
      <c r="G3" s="97" t="s">
        <v>216</v>
      </c>
      <c r="H3" s="114">
        <v>0.0</v>
      </c>
    </row>
    <row r="4">
      <c r="A4" s="97" t="s">
        <v>135</v>
      </c>
      <c r="B4" s="109" t="s">
        <v>322</v>
      </c>
      <c r="C4" s="105" t="s">
        <v>137</v>
      </c>
      <c r="D4" s="108">
        <v>0.0</v>
      </c>
      <c r="E4" s="109" t="s">
        <v>201</v>
      </c>
      <c r="F4" s="110">
        <v>144.35</v>
      </c>
      <c r="G4" s="97"/>
      <c r="H4" s="98"/>
    </row>
    <row r="5">
      <c r="A5" s="97"/>
      <c r="B5" s="97"/>
      <c r="C5" s="105" t="s">
        <v>139</v>
      </c>
      <c r="D5" s="108">
        <v>0.0</v>
      </c>
      <c r="E5" s="97"/>
      <c r="F5" s="98"/>
      <c r="G5" s="97"/>
      <c r="H5" s="98"/>
    </row>
    <row r="6">
      <c r="A6" s="97" t="s">
        <v>140</v>
      </c>
      <c r="B6" s="97"/>
      <c r="C6" s="97"/>
      <c r="D6" s="98"/>
      <c r="E6" s="97"/>
      <c r="F6" s="98"/>
      <c r="G6" s="97"/>
      <c r="H6" s="98"/>
    </row>
    <row r="7">
      <c r="A7" s="109" t="s">
        <v>2</v>
      </c>
      <c r="B7" s="112">
        <v>843.72</v>
      </c>
      <c r="C7" s="105" t="s">
        <v>142</v>
      </c>
      <c r="D7" s="106">
        <v>2531.49</v>
      </c>
      <c r="E7" s="97"/>
      <c r="F7" s="98"/>
      <c r="G7" s="97"/>
      <c r="H7" s="98"/>
    </row>
    <row r="8">
      <c r="A8" s="97"/>
      <c r="B8" s="98"/>
      <c r="C8" s="105" t="s">
        <v>144</v>
      </c>
      <c r="D8" s="106">
        <v>0.0</v>
      </c>
      <c r="E8" s="105" t="s">
        <v>220</v>
      </c>
      <c r="F8" s="108">
        <f>sum(F3:F7)</f>
        <v>1085.99</v>
      </c>
      <c r="G8" s="97"/>
      <c r="H8" s="98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8"/>
    </row>
    <row r="11">
      <c r="A11" s="97"/>
      <c r="B11" s="98"/>
      <c r="C11" s="97"/>
      <c r="D11" s="98"/>
      <c r="E11" s="98"/>
      <c r="F11" s="98"/>
      <c r="G11" s="98"/>
      <c r="H11" s="97"/>
    </row>
    <row r="12">
      <c r="A12" s="97"/>
      <c r="B12" s="97"/>
      <c r="C12" s="105" t="s">
        <v>153</v>
      </c>
      <c r="D12" s="108">
        <f t="shared" ref="D12:D15" si="1">sum(D7-D2)</f>
        <v>601.78</v>
      </c>
      <c r="E12" s="98"/>
      <c r="F12" s="98"/>
      <c r="G12" s="98"/>
      <c r="H12" s="97"/>
    </row>
    <row r="13">
      <c r="A13" s="97" t="s">
        <v>156</v>
      </c>
      <c r="B13" s="113">
        <f>sum(B7:B10)</f>
        <v>843.72</v>
      </c>
      <c r="C13" s="105" t="s">
        <v>157</v>
      </c>
      <c r="D13" s="108">
        <f t="shared" si="1"/>
        <v>0</v>
      </c>
      <c r="E13" s="98"/>
      <c r="F13" s="98"/>
      <c r="G13" s="98"/>
      <c r="H13" s="97"/>
    </row>
    <row r="14">
      <c r="A14" s="97" t="s">
        <v>159</v>
      </c>
      <c r="B14" s="114">
        <f>sum(F8)</f>
        <v>1085.99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1929.71</v>
      </c>
      <c r="C15" s="105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2531.49</v>
      </c>
      <c r="C16" s="97"/>
      <c r="D16" s="98"/>
      <c r="E16" s="98"/>
      <c r="F16" s="98"/>
      <c r="G16" s="98"/>
      <c r="H16" s="97"/>
    </row>
    <row r="17">
      <c r="A17" s="97" t="s">
        <v>166</v>
      </c>
      <c r="B17" s="110">
        <v>82.08</v>
      </c>
      <c r="C17" s="97"/>
      <c r="D17" s="98"/>
      <c r="E17" s="98"/>
      <c r="F17" s="98"/>
      <c r="G17" s="98"/>
      <c r="H17" s="97"/>
    </row>
    <row r="18">
      <c r="A18" s="97" t="s">
        <v>168</v>
      </c>
      <c r="B18" s="108">
        <f>sum(B16+B17)</f>
        <v>2613.57</v>
      </c>
      <c r="C18" s="97"/>
      <c r="D18" s="98"/>
      <c r="E18" s="98"/>
      <c r="F18" s="98"/>
      <c r="G18" s="98"/>
      <c r="H18" s="97"/>
    </row>
    <row r="19">
      <c r="A19" s="97" t="s">
        <v>169</v>
      </c>
      <c r="B19" s="108">
        <f>sum(B16-B15)</f>
        <v>601.78</v>
      </c>
      <c r="C19" s="97"/>
      <c r="D19" s="98"/>
      <c r="E19" s="98"/>
      <c r="F19" s="98"/>
      <c r="G19" s="98"/>
      <c r="H19" s="97"/>
    </row>
    <row r="20">
      <c r="A20" s="109" t="s">
        <v>233</v>
      </c>
      <c r="B20" s="114">
        <f>sum(B15*1.3)</f>
        <v>2508.623</v>
      </c>
      <c r="C20" s="97"/>
      <c r="D20" s="98"/>
      <c r="E20" s="98"/>
      <c r="F20" s="98"/>
      <c r="G20" s="98"/>
      <c r="H20" s="97"/>
    </row>
    <row r="21">
      <c r="A21" s="97" t="s">
        <v>173</v>
      </c>
      <c r="B21" s="114">
        <v>0.0</v>
      </c>
      <c r="C21" s="97"/>
      <c r="D21" s="98"/>
      <c r="E21" s="98"/>
      <c r="F21" s="98"/>
      <c r="G21" s="98"/>
      <c r="H21" s="97"/>
    </row>
    <row r="22">
      <c r="A22" s="97"/>
      <c r="B22" s="97"/>
      <c r="C22" s="97"/>
      <c r="D22" s="97"/>
      <c r="E22" s="97"/>
      <c r="F22" s="97"/>
      <c r="G22" s="97"/>
      <c r="H22" s="97"/>
    </row>
    <row r="23">
      <c r="A23" s="97"/>
      <c r="B23" s="97"/>
      <c r="C23" s="97"/>
      <c r="D23" s="97"/>
      <c r="E23" s="97"/>
      <c r="F23" s="97"/>
      <c r="G23" s="97"/>
      <c r="H23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28.29"/>
    <col customWidth="1" min="5" max="5" width="24.57"/>
  </cols>
  <sheetData>
    <row r="1">
      <c r="A1" s="37" t="s">
        <v>126</v>
      </c>
      <c r="B1" s="38" t="s">
        <v>88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43504.0</v>
      </c>
      <c r="C2" s="36" t="s">
        <v>130</v>
      </c>
      <c r="D2" s="42">
        <v>4833.33</v>
      </c>
      <c r="E2" s="4"/>
      <c r="F2" s="10"/>
      <c r="G2" s="4"/>
      <c r="H2" s="4"/>
    </row>
    <row r="3">
      <c r="A3" s="45" t="s">
        <v>131</v>
      </c>
      <c r="B3" s="41">
        <v>43522.0</v>
      </c>
      <c r="C3" s="36" t="s">
        <v>132</v>
      </c>
      <c r="D3" s="46">
        <v>0.0</v>
      </c>
      <c r="E3" s="4" t="s">
        <v>201</v>
      </c>
      <c r="F3" s="65">
        <v>2174.58</v>
      </c>
      <c r="G3" s="45" t="s">
        <v>216</v>
      </c>
      <c r="H3" s="4"/>
    </row>
    <row r="4">
      <c r="A4" s="4" t="s">
        <v>135</v>
      </c>
      <c r="B4" s="26" t="s">
        <v>323</v>
      </c>
      <c r="C4" s="36" t="s">
        <v>137</v>
      </c>
      <c r="D4" s="46">
        <v>0.0</v>
      </c>
      <c r="E4" s="26" t="s">
        <v>258</v>
      </c>
      <c r="F4" s="32">
        <v>182.11</v>
      </c>
      <c r="G4" s="4"/>
      <c r="H4" s="4"/>
    </row>
    <row r="5">
      <c r="A5" s="4"/>
      <c r="B5" s="4"/>
      <c r="C5" s="36" t="s">
        <v>139</v>
      </c>
      <c r="D5" s="46">
        <v>0.0</v>
      </c>
      <c r="E5" s="26" t="s">
        <v>258</v>
      </c>
      <c r="F5" s="32">
        <v>35.01</v>
      </c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/>
      <c r="B7" s="33">
        <v>0.0</v>
      </c>
      <c r="C7" s="36" t="s">
        <v>142</v>
      </c>
      <c r="D7" s="42">
        <v>7409.18</v>
      </c>
      <c r="E7" s="4"/>
      <c r="F7" s="10"/>
      <c r="G7" s="4"/>
      <c r="H7" s="4"/>
    </row>
    <row r="8">
      <c r="A8" s="26" t="s">
        <v>316</v>
      </c>
      <c r="B8" s="32">
        <v>2441.63</v>
      </c>
      <c r="C8" s="36" t="s">
        <v>144</v>
      </c>
      <c r="D8" s="46">
        <v>0.0</v>
      </c>
      <c r="E8" s="15" t="s">
        <v>158</v>
      </c>
      <c r="F8" s="46">
        <f>sum(F3:F7)</f>
        <v>2391.7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2575.85</v>
      </c>
      <c r="E12" s="127"/>
      <c r="F12" s="128"/>
      <c r="G12" s="129"/>
      <c r="H12" s="130"/>
    </row>
    <row r="13">
      <c r="A13" s="4" t="s">
        <v>156</v>
      </c>
      <c r="B13" s="62">
        <f>sum(B7:B10)</f>
        <v>2441.63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2391.7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4833.33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7409.18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237.89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7647.07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2575.85</v>
      </c>
      <c r="C19" s="26"/>
      <c r="D19" s="10"/>
      <c r="E19" s="136"/>
      <c r="F19" s="137"/>
      <c r="G19" s="138"/>
      <c r="H19" s="139"/>
    </row>
    <row r="20">
      <c r="A20" s="26" t="s">
        <v>324</v>
      </c>
      <c r="B20" s="63">
        <f>sum(B15*1.53)</f>
        <v>7394.9949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f>sum(2479.59+1225)</f>
        <v>3704.59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8.0"/>
    <col customWidth="1" min="2" max="2" width="19.14"/>
    <col customWidth="1" min="3" max="3" width="33.71"/>
    <col customWidth="1" min="5" max="5" width="30.86"/>
    <col customWidth="1" min="6" max="6" width="33.0"/>
  </cols>
  <sheetData>
    <row r="1">
      <c r="A1" s="14" t="s">
        <v>126</v>
      </c>
      <c r="B1" s="14" t="s">
        <v>41</v>
      </c>
      <c r="E1" s="14" t="s">
        <v>134</v>
      </c>
      <c r="F1" s="30">
        <v>8.48</v>
      </c>
      <c r="H1" s="14" t="s">
        <v>133</v>
      </c>
      <c r="I1" s="85">
        <v>10.57</v>
      </c>
    </row>
    <row r="2">
      <c r="A2" s="14" t="s">
        <v>129</v>
      </c>
      <c r="B2" s="86">
        <v>43558.0</v>
      </c>
      <c r="C2" s="87" t="s">
        <v>130</v>
      </c>
      <c r="D2" s="5">
        <v>0.0</v>
      </c>
      <c r="E2" s="14" t="s">
        <v>134</v>
      </c>
      <c r="F2" s="30">
        <v>14.88</v>
      </c>
      <c r="H2" s="14" t="s">
        <v>133</v>
      </c>
      <c r="I2" s="85">
        <v>19.05</v>
      </c>
    </row>
    <row r="3">
      <c r="A3" s="14" t="s">
        <v>131</v>
      </c>
      <c r="B3" s="86">
        <v>43581.0</v>
      </c>
      <c r="C3" s="87" t="s">
        <v>132</v>
      </c>
      <c r="D3" s="5">
        <v>0.0</v>
      </c>
      <c r="E3" s="7" t="s">
        <v>151</v>
      </c>
      <c r="F3" s="88">
        <f>sum(F1:F2)</f>
        <v>23.36</v>
      </c>
      <c r="H3" s="14" t="s">
        <v>133</v>
      </c>
      <c r="I3" s="85">
        <v>16.71</v>
      </c>
    </row>
    <row r="4">
      <c r="A4" s="14" t="s">
        <v>135</v>
      </c>
      <c r="B4" s="14" t="s">
        <v>194</v>
      </c>
      <c r="C4" s="87" t="s">
        <v>137</v>
      </c>
      <c r="D4" s="5">
        <v>0.0</v>
      </c>
      <c r="F4" s="9"/>
      <c r="H4" s="14" t="s">
        <v>133</v>
      </c>
      <c r="I4" s="85">
        <v>48.34</v>
      </c>
    </row>
    <row r="5">
      <c r="C5" s="7" t="s">
        <v>139</v>
      </c>
      <c r="D5" s="5">
        <v>0.0</v>
      </c>
      <c r="E5" s="7" t="s">
        <v>154</v>
      </c>
      <c r="F5" s="5">
        <v>20.79</v>
      </c>
      <c r="H5" s="14" t="s">
        <v>133</v>
      </c>
      <c r="I5" s="85">
        <v>8.46</v>
      </c>
    </row>
    <row r="6">
      <c r="A6" s="14" t="s">
        <v>140</v>
      </c>
      <c r="F6" s="9"/>
      <c r="H6" s="14" t="s">
        <v>133</v>
      </c>
      <c r="I6" s="85">
        <v>64.85</v>
      </c>
    </row>
    <row r="7">
      <c r="A7" s="14" t="s">
        <v>2</v>
      </c>
      <c r="B7" s="24">
        <v>0.0</v>
      </c>
      <c r="C7" s="7" t="s">
        <v>142</v>
      </c>
      <c r="D7" s="5">
        <v>0.0</v>
      </c>
      <c r="E7" s="14" t="s">
        <v>172</v>
      </c>
      <c r="F7" s="30">
        <v>28.07</v>
      </c>
      <c r="H7" s="14" t="s">
        <v>133</v>
      </c>
      <c r="I7" s="85">
        <v>104.94</v>
      </c>
    </row>
    <row r="8">
      <c r="C8" s="7" t="s">
        <v>144</v>
      </c>
      <c r="D8" s="5">
        <v>0.0</v>
      </c>
      <c r="E8" s="14" t="s">
        <v>172</v>
      </c>
      <c r="F8" s="30">
        <v>121.19</v>
      </c>
      <c r="H8" s="14" t="s">
        <v>133</v>
      </c>
      <c r="I8" s="85">
        <v>83.75</v>
      </c>
    </row>
    <row r="9">
      <c r="C9" s="7" t="s">
        <v>147</v>
      </c>
      <c r="D9" s="5">
        <v>0.0</v>
      </c>
      <c r="E9" s="14" t="s">
        <v>172</v>
      </c>
      <c r="F9" s="14">
        <v>26.54</v>
      </c>
      <c r="H9" s="14" t="s">
        <v>133</v>
      </c>
      <c r="I9" s="85">
        <v>91.5</v>
      </c>
    </row>
    <row r="10">
      <c r="C10" s="7" t="s">
        <v>150</v>
      </c>
      <c r="D10" s="5">
        <v>0.0</v>
      </c>
      <c r="E10" s="7" t="s">
        <v>178</v>
      </c>
      <c r="F10" s="88">
        <f>sum(F7:F9)</f>
        <v>175.8</v>
      </c>
      <c r="H10" s="14" t="s">
        <v>133</v>
      </c>
      <c r="I10" s="85">
        <v>47.59</v>
      </c>
    </row>
    <row r="11">
      <c r="H11" s="14" t="s">
        <v>133</v>
      </c>
      <c r="I11" s="85">
        <v>16.39</v>
      </c>
    </row>
    <row r="12">
      <c r="C12" s="7" t="s">
        <v>153</v>
      </c>
      <c r="D12" s="88">
        <f t="shared" ref="D12:D15" si="1">sum(D7-D2)</f>
        <v>0</v>
      </c>
      <c r="E12" s="7" t="s">
        <v>179</v>
      </c>
      <c r="F12" s="5">
        <v>12.53</v>
      </c>
      <c r="H12" s="14" t="s">
        <v>133</v>
      </c>
      <c r="I12" s="85">
        <v>34.19</v>
      </c>
    </row>
    <row r="13">
      <c r="A13" s="14" t="s">
        <v>156</v>
      </c>
      <c r="B13" s="89">
        <v>0.0</v>
      </c>
      <c r="C13" s="7" t="s">
        <v>157</v>
      </c>
      <c r="D13" s="88">
        <f t="shared" si="1"/>
        <v>0</v>
      </c>
      <c r="F13" s="9"/>
      <c r="H13" s="14" t="s">
        <v>133</v>
      </c>
      <c r="I13" s="85">
        <v>82.81</v>
      </c>
    </row>
    <row r="14">
      <c r="A14" s="14" t="s">
        <v>159</v>
      </c>
      <c r="B14" s="24">
        <f>sum(F3,F5,F10,F12,F14,F20,I26,F36,F38,F28,F30,F32)</f>
        <v>5101.09</v>
      </c>
      <c r="C14" s="7" t="s">
        <v>160</v>
      </c>
      <c r="D14" s="5">
        <f t="shared" si="1"/>
        <v>0</v>
      </c>
      <c r="E14" s="7" t="s">
        <v>189</v>
      </c>
      <c r="F14" s="5">
        <v>74.2</v>
      </c>
      <c r="H14" s="14" t="s">
        <v>133</v>
      </c>
      <c r="I14" s="85">
        <v>99.43</v>
      </c>
    </row>
    <row r="15">
      <c r="A15" s="7" t="s">
        <v>161</v>
      </c>
      <c r="B15" s="90">
        <f>sum(B13:B14)</f>
        <v>5101.09</v>
      </c>
      <c r="C15" s="7" t="s">
        <v>162</v>
      </c>
      <c r="D15" s="5">
        <f t="shared" si="1"/>
        <v>0</v>
      </c>
      <c r="F15" s="9"/>
      <c r="H15" s="14" t="s">
        <v>133</v>
      </c>
      <c r="I15" s="85">
        <v>49.98</v>
      </c>
    </row>
    <row r="16">
      <c r="A16" s="14" t="s">
        <v>164</v>
      </c>
      <c r="B16" s="24">
        <v>0.0</v>
      </c>
      <c r="E16" s="14" t="s">
        <v>195</v>
      </c>
      <c r="F16" s="30">
        <v>38.76</v>
      </c>
      <c r="H16" s="14" t="s">
        <v>133</v>
      </c>
      <c r="I16" s="85">
        <v>45.72</v>
      </c>
    </row>
    <row r="17">
      <c r="A17" s="14" t="s">
        <v>166</v>
      </c>
      <c r="B17" s="24">
        <v>0.0</v>
      </c>
      <c r="E17" s="14" t="s">
        <v>195</v>
      </c>
      <c r="F17" s="30">
        <v>99.64</v>
      </c>
      <c r="H17" s="14" t="s">
        <v>133</v>
      </c>
      <c r="I17" s="85">
        <v>477.96</v>
      </c>
    </row>
    <row r="18">
      <c r="A18" s="14" t="s">
        <v>168</v>
      </c>
      <c r="B18" s="24">
        <v>0.0</v>
      </c>
      <c r="E18" s="14" t="s">
        <v>195</v>
      </c>
      <c r="F18" s="30">
        <v>120.83</v>
      </c>
      <c r="H18" s="14" t="s">
        <v>133</v>
      </c>
      <c r="I18" s="85">
        <v>20.11</v>
      </c>
    </row>
    <row r="19">
      <c r="A19" s="14" t="s">
        <v>169</v>
      </c>
      <c r="B19" s="24">
        <f>sum(B16-B15)</f>
        <v>-5101.09</v>
      </c>
      <c r="E19" s="14" t="s">
        <v>195</v>
      </c>
      <c r="F19" s="30">
        <v>13.81</v>
      </c>
      <c r="H19" s="14" t="s">
        <v>133</v>
      </c>
      <c r="I19" s="85">
        <v>27.07</v>
      </c>
    </row>
    <row r="20">
      <c r="A20" s="14" t="s">
        <v>196</v>
      </c>
      <c r="E20" s="7" t="s">
        <v>197</v>
      </c>
      <c r="F20" s="88">
        <f>sum(F16:F19)</f>
        <v>273.04</v>
      </c>
      <c r="H20" s="14" t="s">
        <v>133</v>
      </c>
      <c r="I20" s="85">
        <v>44.79</v>
      </c>
    </row>
    <row r="21">
      <c r="A21" s="14" t="s">
        <v>173</v>
      </c>
      <c r="B21" s="30">
        <v>0.0</v>
      </c>
      <c r="F21" s="9"/>
      <c r="H21" s="14" t="s">
        <v>133</v>
      </c>
      <c r="I21" s="85">
        <v>58.59</v>
      </c>
    </row>
    <row r="22">
      <c r="A22" s="14" t="s">
        <v>198</v>
      </c>
      <c r="E22" s="14" t="s">
        <v>163</v>
      </c>
      <c r="F22" s="30">
        <v>17.99</v>
      </c>
      <c r="H22" s="14" t="s">
        <v>133</v>
      </c>
      <c r="I22" s="85">
        <v>38.31</v>
      </c>
    </row>
    <row r="23">
      <c r="E23" s="14" t="s">
        <v>163</v>
      </c>
      <c r="F23" s="30">
        <v>29.74</v>
      </c>
      <c r="H23" s="14" t="s">
        <v>133</v>
      </c>
      <c r="I23" s="85">
        <v>94.15</v>
      </c>
    </row>
    <row r="24">
      <c r="E24" s="14" t="s">
        <v>163</v>
      </c>
      <c r="F24" s="30">
        <v>99.82</v>
      </c>
      <c r="H24" s="14" t="s">
        <v>133</v>
      </c>
      <c r="I24" s="85">
        <v>34.75</v>
      </c>
    </row>
    <row r="25">
      <c r="E25" s="14" t="s">
        <v>163</v>
      </c>
      <c r="F25" s="30">
        <v>102.83</v>
      </c>
      <c r="H25" s="14" t="s">
        <v>133</v>
      </c>
      <c r="I25" s="85">
        <v>44.84</v>
      </c>
    </row>
    <row r="26">
      <c r="E26" s="14" t="s">
        <v>163</v>
      </c>
      <c r="F26" s="30">
        <v>61.87</v>
      </c>
      <c r="H26" s="7" t="s">
        <v>199</v>
      </c>
      <c r="I26" s="88">
        <f>sum(I1:I25)</f>
        <v>1664.85</v>
      </c>
    </row>
    <row r="27">
      <c r="E27" s="14" t="s">
        <v>163</v>
      </c>
      <c r="F27" s="30">
        <v>16.99</v>
      </c>
      <c r="I27" s="9"/>
    </row>
    <row r="28">
      <c r="E28" s="7" t="s">
        <v>174</v>
      </c>
      <c r="F28" s="88">
        <f>sum(F22:F27)</f>
        <v>329.24</v>
      </c>
      <c r="I28" s="9"/>
    </row>
    <row r="29">
      <c r="F29" s="9"/>
      <c r="I29" s="9"/>
    </row>
    <row r="30">
      <c r="E30" s="7" t="s">
        <v>200</v>
      </c>
      <c r="F30" s="5">
        <v>150.0</v>
      </c>
      <c r="I30" s="9"/>
    </row>
    <row r="31">
      <c r="F31" s="9"/>
      <c r="I31" s="9"/>
    </row>
    <row r="32">
      <c r="E32" s="7" t="s">
        <v>138</v>
      </c>
      <c r="F32" s="5">
        <v>944.0</v>
      </c>
      <c r="I32" s="9"/>
    </row>
    <row r="33">
      <c r="F33" s="9"/>
      <c r="I33" s="9"/>
    </row>
    <row r="34">
      <c r="E34" s="14" t="s">
        <v>184</v>
      </c>
      <c r="F34" s="30">
        <v>726.42</v>
      </c>
      <c r="I34" s="9"/>
    </row>
    <row r="35">
      <c r="E35" s="14" t="s">
        <v>184</v>
      </c>
      <c r="F35" s="30">
        <v>55.04</v>
      </c>
      <c r="I35" s="9"/>
    </row>
    <row r="36">
      <c r="E36" s="7" t="s">
        <v>188</v>
      </c>
      <c r="F36" s="88">
        <f>sum(F34:F35)</f>
        <v>781.46</v>
      </c>
      <c r="I36" s="9"/>
    </row>
    <row r="37">
      <c r="F37" s="9"/>
      <c r="I37" s="9"/>
    </row>
    <row r="38">
      <c r="E38" s="7" t="s">
        <v>177</v>
      </c>
      <c r="F38" s="5">
        <v>651.82</v>
      </c>
      <c r="I38" s="9"/>
    </row>
    <row r="39">
      <c r="D39" s="9"/>
      <c r="G39" s="9"/>
    </row>
    <row r="40">
      <c r="D40" s="9"/>
      <c r="G40" s="9"/>
    </row>
    <row r="41">
      <c r="D41" s="9"/>
      <c r="G41" s="9"/>
    </row>
    <row r="42">
      <c r="D42" s="9"/>
      <c r="G42" s="9"/>
    </row>
    <row r="43">
      <c r="D43" s="9"/>
      <c r="G43" s="9"/>
    </row>
    <row r="44">
      <c r="D44" s="9"/>
      <c r="G44" s="9"/>
    </row>
    <row r="45">
      <c r="D45" s="9"/>
      <c r="G45" s="9"/>
    </row>
    <row r="46">
      <c r="D46" s="9"/>
      <c r="G46" s="9"/>
    </row>
    <row r="47">
      <c r="D47" s="9"/>
      <c r="G47" s="9"/>
    </row>
    <row r="48">
      <c r="D48" s="9"/>
      <c r="G48" s="9"/>
    </row>
    <row r="49">
      <c r="D49" s="9"/>
      <c r="G49" s="9"/>
    </row>
    <row r="50">
      <c r="D50" s="9"/>
      <c r="G50" s="9"/>
    </row>
    <row r="51">
      <c r="D51" s="9"/>
      <c r="G51" s="9"/>
    </row>
    <row r="52">
      <c r="D52" s="9"/>
      <c r="G52" s="9"/>
    </row>
    <row r="53">
      <c r="D53" s="9"/>
      <c r="G53" s="9"/>
    </row>
    <row r="54">
      <c r="D54" s="9"/>
      <c r="G54" s="9"/>
    </row>
    <row r="55">
      <c r="D55" s="9"/>
      <c r="G55" s="9"/>
    </row>
    <row r="56">
      <c r="D56" s="9"/>
      <c r="G56" s="9"/>
    </row>
    <row r="57">
      <c r="D57" s="9"/>
      <c r="G57" s="9"/>
    </row>
    <row r="58">
      <c r="D58" s="9"/>
      <c r="G58" s="9"/>
    </row>
    <row r="59">
      <c r="D59" s="9"/>
      <c r="G59" s="9"/>
    </row>
    <row r="60">
      <c r="D60" s="9"/>
      <c r="G60" s="9"/>
    </row>
    <row r="61">
      <c r="D61" s="9"/>
      <c r="G61" s="9"/>
    </row>
    <row r="62">
      <c r="D62" s="9"/>
      <c r="G62" s="9"/>
    </row>
    <row r="63">
      <c r="D63" s="9"/>
      <c r="G63" s="9"/>
    </row>
    <row r="64">
      <c r="D64" s="9"/>
      <c r="G64" s="9"/>
    </row>
    <row r="65">
      <c r="D65" s="9"/>
      <c r="G65" s="9"/>
    </row>
    <row r="66">
      <c r="D66" s="9"/>
      <c r="G66" s="9"/>
    </row>
    <row r="67">
      <c r="D67" s="9"/>
      <c r="G67" s="9"/>
    </row>
    <row r="68">
      <c r="D68" s="9"/>
      <c r="G68" s="9"/>
    </row>
    <row r="69">
      <c r="D69" s="9"/>
      <c r="G69" s="9"/>
    </row>
    <row r="70">
      <c r="D70" s="9"/>
      <c r="G70" s="9"/>
    </row>
    <row r="71">
      <c r="D71" s="9"/>
      <c r="G71" s="9"/>
    </row>
    <row r="72">
      <c r="D72" s="9"/>
      <c r="G72" s="9"/>
    </row>
    <row r="73">
      <c r="D73" s="9"/>
      <c r="G73" s="9"/>
    </row>
    <row r="74">
      <c r="D74" s="9"/>
      <c r="G74" s="9"/>
    </row>
    <row r="75">
      <c r="D75" s="9"/>
      <c r="G75" s="9"/>
    </row>
    <row r="76">
      <c r="D76" s="9"/>
      <c r="G76" s="9"/>
    </row>
    <row r="77">
      <c r="D77" s="9"/>
      <c r="G77" s="9"/>
    </row>
    <row r="78">
      <c r="D78" s="9"/>
      <c r="G78" s="9"/>
    </row>
    <row r="79">
      <c r="D79" s="9"/>
      <c r="G79" s="9"/>
    </row>
    <row r="80">
      <c r="D80" s="9"/>
      <c r="G80" s="9"/>
    </row>
    <row r="81">
      <c r="D81" s="9"/>
      <c r="G81" s="9"/>
    </row>
    <row r="82">
      <c r="D82" s="9"/>
      <c r="G82" s="9"/>
    </row>
    <row r="83">
      <c r="D83" s="9"/>
      <c r="G83" s="9"/>
    </row>
    <row r="84">
      <c r="D84" s="9"/>
      <c r="G84" s="9"/>
    </row>
    <row r="85">
      <c r="D85" s="9"/>
      <c r="G85" s="9"/>
    </row>
    <row r="86">
      <c r="D86" s="9"/>
      <c r="G86" s="9"/>
    </row>
    <row r="87">
      <c r="D87" s="9"/>
      <c r="G87" s="9"/>
    </row>
    <row r="88">
      <c r="D88" s="9"/>
      <c r="G88" s="9"/>
    </row>
    <row r="89">
      <c r="D89" s="9"/>
      <c r="G89" s="9"/>
    </row>
    <row r="90">
      <c r="D90" s="9"/>
      <c r="G90" s="9"/>
    </row>
    <row r="91">
      <c r="D91" s="9"/>
      <c r="G91" s="9"/>
    </row>
    <row r="92">
      <c r="D92" s="9"/>
      <c r="G92" s="9"/>
    </row>
    <row r="93">
      <c r="D93" s="9"/>
      <c r="G93" s="9"/>
    </row>
    <row r="94">
      <c r="D94" s="9"/>
      <c r="G94" s="9"/>
    </row>
    <row r="95">
      <c r="D95" s="9"/>
      <c r="G95" s="9"/>
    </row>
    <row r="96">
      <c r="D96" s="9"/>
      <c r="G96" s="9"/>
    </row>
    <row r="97">
      <c r="D97" s="9"/>
      <c r="G97" s="9"/>
    </row>
    <row r="98">
      <c r="D98" s="9"/>
      <c r="G98" s="9"/>
    </row>
    <row r="99">
      <c r="D99" s="9"/>
      <c r="G99" s="9"/>
    </row>
    <row r="100">
      <c r="D100" s="9"/>
      <c r="G100" s="9"/>
    </row>
    <row r="101">
      <c r="D101" s="9"/>
      <c r="G101" s="9"/>
    </row>
    <row r="102">
      <c r="D102" s="9"/>
      <c r="G102" s="9"/>
    </row>
    <row r="103">
      <c r="D103" s="9"/>
      <c r="G103" s="9"/>
    </row>
    <row r="104">
      <c r="D104" s="9"/>
      <c r="G104" s="9"/>
    </row>
    <row r="105">
      <c r="D105" s="9"/>
      <c r="G105" s="9"/>
    </row>
    <row r="106">
      <c r="D106" s="9"/>
      <c r="G106" s="9"/>
    </row>
    <row r="107">
      <c r="D107" s="9"/>
      <c r="G107" s="9"/>
    </row>
    <row r="108">
      <c r="D108" s="9"/>
      <c r="G108" s="9"/>
    </row>
    <row r="109">
      <c r="D109" s="9"/>
      <c r="G109" s="9"/>
    </row>
    <row r="110">
      <c r="D110" s="9"/>
      <c r="G110" s="9"/>
    </row>
    <row r="111">
      <c r="D111" s="9"/>
      <c r="G111" s="9"/>
    </row>
    <row r="112">
      <c r="D112" s="9"/>
      <c r="G112" s="9"/>
    </row>
    <row r="113">
      <c r="D113" s="9"/>
      <c r="G113" s="9"/>
    </row>
    <row r="114">
      <c r="D114" s="9"/>
      <c r="G114" s="9"/>
    </row>
    <row r="115">
      <c r="D115" s="9"/>
      <c r="G115" s="9"/>
    </row>
    <row r="116">
      <c r="D116" s="9"/>
      <c r="G116" s="9"/>
    </row>
    <row r="117">
      <c r="D117" s="9"/>
      <c r="G117" s="9"/>
    </row>
    <row r="118">
      <c r="D118" s="9"/>
      <c r="G118" s="9"/>
    </row>
    <row r="119">
      <c r="D119" s="9"/>
      <c r="G119" s="9"/>
    </row>
    <row r="120">
      <c r="D120" s="9"/>
      <c r="G120" s="9"/>
    </row>
    <row r="121">
      <c r="D121" s="9"/>
      <c r="G121" s="9"/>
    </row>
    <row r="122">
      <c r="D122" s="9"/>
      <c r="G122" s="9"/>
    </row>
    <row r="123">
      <c r="D123" s="9"/>
      <c r="G123" s="9"/>
    </row>
    <row r="124">
      <c r="D124" s="9"/>
      <c r="G124" s="9"/>
    </row>
    <row r="125">
      <c r="D125" s="9"/>
      <c r="G125" s="9"/>
    </row>
    <row r="126">
      <c r="D126" s="9"/>
      <c r="G126" s="9"/>
    </row>
    <row r="127">
      <c r="D127" s="9"/>
      <c r="G127" s="9"/>
    </row>
    <row r="128">
      <c r="D128" s="9"/>
      <c r="G128" s="9"/>
    </row>
    <row r="129">
      <c r="D129" s="9"/>
      <c r="G129" s="9"/>
    </row>
    <row r="130">
      <c r="D130" s="9"/>
      <c r="G130" s="9"/>
    </row>
    <row r="131">
      <c r="D131" s="9"/>
      <c r="G131" s="9"/>
    </row>
    <row r="132">
      <c r="D132" s="9"/>
      <c r="G132" s="9"/>
    </row>
    <row r="133">
      <c r="D133" s="9"/>
      <c r="G133" s="9"/>
    </row>
    <row r="134">
      <c r="D134" s="9"/>
      <c r="G134" s="9"/>
    </row>
    <row r="135">
      <c r="D135" s="9"/>
      <c r="G135" s="9"/>
    </row>
    <row r="136">
      <c r="D136" s="9"/>
      <c r="G136" s="9"/>
    </row>
    <row r="137">
      <c r="D137" s="9"/>
      <c r="G137" s="9"/>
    </row>
    <row r="138">
      <c r="D138" s="9"/>
      <c r="G138" s="9"/>
    </row>
    <row r="139">
      <c r="D139" s="9"/>
      <c r="G139" s="9"/>
    </row>
    <row r="140">
      <c r="D140" s="9"/>
      <c r="G140" s="9"/>
    </row>
    <row r="141">
      <c r="D141" s="9"/>
      <c r="G141" s="9"/>
    </row>
    <row r="142">
      <c r="D142" s="9"/>
      <c r="G142" s="9"/>
    </row>
    <row r="143">
      <c r="D143" s="9"/>
      <c r="G143" s="9"/>
    </row>
    <row r="144">
      <c r="D144" s="9"/>
      <c r="G144" s="9"/>
    </row>
    <row r="145">
      <c r="D145" s="9"/>
      <c r="G145" s="9"/>
    </row>
    <row r="146">
      <c r="D146" s="9"/>
      <c r="G146" s="9"/>
    </row>
    <row r="147">
      <c r="D147" s="9"/>
      <c r="G147" s="9"/>
    </row>
    <row r="148">
      <c r="D148" s="9"/>
      <c r="G148" s="9"/>
    </row>
    <row r="149">
      <c r="D149" s="9"/>
      <c r="G149" s="9"/>
    </row>
    <row r="150">
      <c r="D150" s="9"/>
      <c r="G150" s="9"/>
    </row>
    <row r="151">
      <c r="D151" s="9"/>
      <c r="G151" s="9"/>
    </row>
    <row r="152">
      <c r="D152" s="9"/>
      <c r="G152" s="9"/>
    </row>
    <row r="153">
      <c r="D153" s="9"/>
      <c r="G153" s="9"/>
    </row>
    <row r="154">
      <c r="D154" s="9"/>
      <c r="G154" s="9"/>
    </row>
    <row r="155">
      <c r="D155" s="9"/>
      <c r="G155" s="9"/>
    </row>
    <row r="156">
      <c r="D156" s="9"/>
      <c r="G156" s="9"/>
    </row>
    <row r="157">
      <c r="D157" s="9"/>
      <c r="G157" s="9"/>
    </row>
    <row r="158">
      <c r="D158" s="9"/>
      <c r="G158" s="9"/>
    </row>
    <row r="159">
      <c r="D159" s="9"/>
      <c r="G159" s="9"/>
    </row>
    <row r="160">
      <c r="D160" s="9"/>
      <c r="G160" s="9"/>
    </row>
    <row r="161">
      <c r="D161" s="9"/>
      <c r="G161" s="9"/>
    </row>
    <row r="162">
      <c r="D162" s="9"/>
      <c r="G162" s="9"/>
    </row>
    <row r="163">
      <c r="D163" s="9"/>
      <c r="G163" s="9"/>
    </row>
    <row r="164">
      <c r="D164" s="9"/>
      <c r="G164" s="9"/>
    </row>
    <row r="165">
      <c r="D165" s="9"/>
      <c r="G165" s="9"/>
    </row>
    <row r="166">
      <c r="D166" s="9"/>
      <c r="G166" s="9"/>
    </row>
    <row r="167">
      <c r="D167" s="9"/>
      <c r="G167" s="9"/>
    </row>
    <row r="168">
      <c r="D168" s="9"/>
      <c r="G168" s="9"/>
    </row>
    <row r="169">
      <c r="D169" s="9"/>
      <c r="G169" s="9"/>
    </row>
    <row r="170">
      <c r="D170" s="9"/>
      <c r="G170" s="9"/>
    </row>
    <row r="171">
      <c r="D171" s="9"/>
      <c r="G171" s="9"/>
    </row>
    <row r="172">
      <c r="D172" s="9"/>
      <c r="G172" s="9"/>
    </row>
    <row r="173">
      <c r="D173" s="9"/>
      <c r="G173" s="9"/>
    </row>
    <row r="174">
      <c r="D174" s="9"/>
      <c r="G174" s="9"/>
    </row>
    <row r="175">
      <c r="D175" s="9"/>
      <c r="G175" s="9"/>
    </row>
    <row r="176">
      <c r="D176" s="9"/>
      <c r="G176" s="9"/>
    </row>
    <row r="177">
      <c r="D177" s="9"/>
      <c r="G177" s="9"/>
    </row>
    <row r="178">
      <c r="D178" s="9"/>
      <c r="G178" s="9"/>
    </row>
    <row r="179">
      <c r="D179" s="9"/>
      <c r="G179" s="9"/>
    </row>
    <row r="180">
      <c r="D180" s="9"/>
      <c r="G180" s="9"/>
    </row>
    <row r="181">
      <c r="D181" s="9"/>
      <c r="G181" s="9"/>
    </row>
    <row r="182">
      <c r="D182" s="9"/>
      <c r="G182" s="9"/>
    </row>
    <row r="183">
      <c r="D183" s="9"/>
      <c r="G183" s="9"/>
    </row>
    <row r="184">
      <c r="D184" s="9"/>
      <c r="G184" s="9"/>
    </row>
    <row r="185">
      <c r="D185" s="9"/>
      <c r="G185" s="9"/>
    </row>
    <row r="186">
      <c r="D186" s="9"/>
      <c r="G186" s="9"/>
    </row>
    <row r="187">
      <c r="D187" s="9"/>
      <c r="G187" s="9"/>
    </row>
    <row r="188">
      <c r="D188" s="9"/>
      <c r="G188" s="9"/>
    </row>
    <row r="189">
      <c r="D189" s="9"/>
      <c r="G189" s="9"/>
    </row>
    <row r="190">
      <c r="D190" s="9"/>
      <c r="G190" s="9"/>
    </row>
    <row r="191">
      <c r="D191" s="9"/>
      <c r="G191" s="9"/>
    </row>
    <row r="192">
      <c r="D192" s="9"/>
      <c r="G192" s="9"/>
    </row>
    <row r="193">
      <c r="D193" s="9"/>
      <c r="G193" s="9"/>
    </row>
    <row r="194">
      <c r="D194" s="9"/>
      <c r="G194" s="9"/>
    </row>
    <row r="195">
      <c r="D195" s="9"/>
      <c r="G195" s="9"/>
    </row>
    <row r="196">
      <c r="D196" s="9"/>
      <c r="G196" s="9"/>
    </row>
    <row r="197">
      <c r="D197" s="9"/>
      <c r="G197" s="9"/>
    </row>
    <row r="198">
      <c r="D198" s="9"/>
      <c r="G198" s="9"/>
    </row>
    <row r="199">
      <c r="D199" s="9"/>
      <c r="G199" s="9"/>
    </row>
    <row r="200">
      <c r="D200" s="9"/>
      <c r="G200" s="9"/>
    </row>
    <row r="201">
      <c r="D201" s="9"/>
      <c r="G201" s="9"/>
    </row>
    <row r="202">
      <c r="D202" s="9"/>
      <c r="G202" s="9"/>
    </row>
    <row r="203">
      <c r="D203" s="9"/>
      <c r="G203" s="9"/>
    </row>
    <row r="204">
      <c r="D204" s="9"/>
      <c r="G204" s="9"/>
    </row>
    <row r="205">
      <c r="D205" s="9"/>
      <c r="G205" s="9"/>
    </row>
    <row r="206">
      <c r="D206" s="9"/>
      <c r="G206" s="9"/>
    </row>
    <row r="207">
      <c r="D207" s="9"/>
      <c r="G207" s="9"/>
    </row>
    <row r="208">
      <c r="D208" s="9"/>
      <c r="G208" s="9"/>
    </row>
    <row r="209">
      <c r="D209" s="9"/>
      <c r="G209" s="9"/>
    </row>
    <row r="210">
      <c r="D210" s="9"/>
      <c r="G210" s="9"/>
    </row>
    <row r="211">
      <c r="D211" s="9"/>
      <c r="G211" s="9"/>
    </row>
    <row r="212">
      <c r="D212" s="9"/>
      <c r="G212" s="9"/>
    </row>
    <row r="213">
      <c r="D213" s="9"/>
      <c r="G213" s="9"/>
    </row>
    <row r="214">
      <c r="D214" s="9"/>
      <c r="G214" s="9"/>
    </row>
    <row r="215">
      <c r="D215" s="9"/>
      <c r="G215" s="9"/>
    </row>
    <row r="216">
      <c r="D216" s="9"/>
      <c r="G216" s="9"/>
    </row>
    <row r="217">
      <c r="D217" s="9"/>
      <c r="G217" s="9"/>
    </row>
    <row r="218">
      <c r="D218" s="9"/>
      <c r="G218" s="9"/>
    </row>
    <row r="219">
      <c r="D219" s="9"/>
      <c r="G219" s="9"/>
    </row>
    <row r="220">
      <c r="D220" s="9"/>
      <c r="G220" s="9"/>
    </row>
    <row r="221">
      <c r="D221" s="9"/>
      <c r="G221" s="9"/>
    </row>
    <row r="222">
      <c r="D222" s="9"/>
      <c r="G222" s="9"/>
    </row>
    <row r="223">
      <c r="D223" s="9"/>
      <c r="G223" s="9"/>
    </row>
    <row r="224">
      <c r="D224" s="9"/>
      <c r="G224" s="9"/>
    </row>
    <row r="225">
      <c r="D225" s="9"/>
      <c r="G225" s="9"/>
    </row>
    <row r="226">
      <c r="D226" s="9"/>
      <c r="G226" s="9"/>
    </row>
    <row r="227">
      <c r="D227" s="9"/>
      <c r="G227" s="9"/>
    </row>
    <row r="228">
      <c r="D228" s="9"/>
      <c r="G228" s="9"/>
    </row>
    <row r="229">
      <c r="D229" s="9"/>
      <c r="G229" s="9"/>
    </row>
    <row r="230">
      <c r="D230" s="9"/>
      <c r="G230" s="9"/>
    </row>
    <row r="231">
      <c r="D231" s="9"/>
      <c r="G231" s="9"/>
    </row>
    <row r="232">
      <c r="D232" s="9"/>
      <c r="G232" s="9"/>
    </row>
    <row r="233">
      <c r="D233" s="9"/>
      <c r="G233" s="9"/>
    </row>
    <row r="234">
      <c r="D234" s="9"/>
      <c r="G234" s="9"/>
    </row>
    <row r="235">
      <c r="D235" s="9"/>
      <c r="G235" s="9"/>
    </row>
    <row r="236">
      <c r="D236" s="9"/>
      <c r="G236" s="9"/>
    </row>
    <row r="237">
      <c r="D237" s="9"/>
      <c r="G237" s="9"/>
    </row>
    <row r="238">
      <c r="D238" s="9"/>
      <c r="G238" s="9"/>
    </row>
    <row r="239">
      <c r="D239" s="9"/>
      <c r="G239" s="9"/>
    </row>
    <row r="240">
      <c r="D240" s="9"/>
      <c r="G240" s="9"/>
    </row>
    <row r="241">
      <c r="D241" s="9"/>
      <c r="G241" s="9"/>
    </row>
    <row r="242">
      <c r="D242" s="9"/>
      <c r="G242" s="9"/>
    </row>
    <row r="243">
      <c r="D243" s="9"/>
      <c r="G243" s="9"/>
    </row>
    <row r="244">
      <c r="D244" s="9"/>
      <c r="G244" s="9"/>
    </row>
    <row r="245">
      <c r="D245" s="9"/>
      <c r="G245" s="9"/>
    </row>
    <row r="246">
      <c r="D246" s="9"/>
      <c r="G246" s="9"/>
    </row>
    <row r="247">
      <c r="D247" s="9"/>
      <c r="G247" s="9"/>
    </row>
    <row r="248">
      <c r="D248" s="9"/>
      <c r="G248" s="9"/>
    </row>
    <row r="249">
      <c r="D249" s="9"/>
      <c r="G249" s="9"/>
    </row>
    <row r="250">
      <c r="D250" s="9"/>
      <c r="G250" s="9"/>
    </row>
    <row r="251">
      <c r="D251" s="9"/>
      <c r="G251" s="9"/>
    </row>
    <row r="252">
      <c r="D252" s="9"/>
      <c r="G252" s="9"/>
    </row>
    <row r="253">
      <c r="D253" s="9"/>
      <c r="G253" s="9"/>
    </row>
    <row r="254">
      <c r="D254" s="9"/>
      <c r="G254" s="9"/>
    </row>
    <row r="255">
      <c r="D255" s="9"/>
      <c r="G255" s="9"/>
    </row>
    <row r="256">
      <c r="D256" s="9"/>
      <c r="G256" s="9"/>
    </row>
    <row r="257">
      <c r="D257" s="9"/>
      <c r="G257" s="9"/>
    </row>
    <row r="258">
      <c r="D258" s="9"/>
      <c r="G258" s="9"/>
    </row>
    <row r="259">
      <c r="D259" s="9"/>
      <c r="G259" s="9"/>
    </row>
    <row r="260">
      <c r="D260" s="9"/>
      <c r="G260" s="9"/>
    </row>
    <row r="261">
      <c r="D261" s="9"/>
      <c r="G261" s="9"/>
    </row>
    <row r="262">
      <c r="D262" s="9"/>
      <c r="G262" s="9"/>
    </row>
    <row r="263">
      <c r="D263" s="9"/>
      <c r="G263" s="9"/>
    </row>
    <row r="264">
      <c r="D264" s="9"/>
      <c r="G264" s="9"/>
    </row>
    <row r="265">
      <c r="D265" s="9"/>
      <c r="G265" s="9"/>
    </row>
    <row r="266">
      <c r="D266" s="9"/>
      <c r="G266" s="9"/>
    </row>
    <row r="267">
      <c r="D267" s="9"/>
      <c r="G267" s="9"/>
    </row>
    <row r="268">
      <c r="D268" s="9"/>
      <c r="G268" s="9"/>
    </row>
    <row r="269">
      <c r="D269" s="9"/>
      <c r="G269" s="9"/>
    </row>
    <row r="270">
      <c r="D270" s="9"/>
      <c r="G270" s="9"/>
    </row>
    <row r="271">
      <c r="D271" s="9"/>
      <c r="G271" s="9"/>
    </row>
    <row r="272">
      <c r="D272" s="9"/>
      <c r="G272" s="9"/>
    </row>
    <row r="273">
      <c r="D273" s="9"/>
      <c r="G273" s="9"/>
    </row>
    <row r="274">
      <c r="D274" s="9"/>
      <c r="G274" s="9"/>
    </row>
    <row r="275">
      <c r="D275" s="9"/>
      <c r="G275" s="9"/>
    </row>
    <row r="276">
      <c r="D276" s="9"/>
      <c r="G276" s="9"/>
    </row>
    <row r="277">
      <c r="D277" s="9"/>
      <c r="G277" s="9"/>
    </row>
    <row r="278">
      <c r="D278" s="9"/>
      <c r="G278" s="9"/>
    </row>
    <row r="279">
      <c r="D279" s="9"/>
      <c r="G279" s="9"/>
    </row>
    <row r="280">
      <c r="D280" s="9"/>
      <c r="G280" s="9"/>
    </row>
    <row r="281">
      <c r="D281" s="9"/>
      <c r="G281" s="9"/>
    </row>
    <row r="282">
      <c r="D282" s="9"/>
      <c r="G282" s="9"/>
    </row>
    <row r="283">
      <c r="D283" s="9"/>
      <c r="G283" s="9"/>
    </row>
    <row r="284">
      <c r="D284" s="9"/>
      <c r="G284" s="9"/>
    </row>
    <row r="285">
      <c r="D285" s="9"/>
      <c r="G285" s="9"/>
    </row>
    <row r="286">
      <c r="D286" s="9"/>
      <c r="G286" s="9"/>
    </row>
    <row r="287">
      <c r="D287" s="9"/>
      <c r="G287" s="9"/>
    </row>
    <row r="288">
      <c r="D288" s="9"/>
      <c r="G288" s="9"/>
    </row>
    <row r="289">
      <c r="D289" s="9"/>
      <c r="G289" s="9"/>
    </row>
    <row r="290">
      <c r="D290" s="9"/>
      <c r="G290" s="9"/>
    </row>
    <row r="291">
      <c r="D291" s="9"/>
      <c r="G291" s="9"/>
    </row>
    <row r="292">
      <c r="D292" s="9"/>
      <c r="G292" s="9"/>
    </row>
    <row r="293">
      <c r="D293" s="9"/>
      <c r="G293" s="9"/>
    </row>
    <row r="294">
      <c r="D294" s="9"/>
      <c r="G294" s="9"/>
    </row>
    <row r="295">
      <c r="D295" s="9"/>
      <c r="G295" s="9"/>
    </row>
    <row r="296">
      <c r="D296" s="9"/>
      <c r="G296" s="9"/>
    </row>
    <row r="297">
      <c r="D297" s="9"/>
      <c r="G297" s="9"/>
    </row>
    <row r="298">
      <c r="D298" s="9"/>
      <c r="G298" s="9"/>
    </row>
    <row r="299">
      <c r="D299" s="9"/>
      <c r="G299" s="9"/>
    </row>
    <row r="300">
      <c r="D300" s="9"/>
      <c r="G300" s="9"/>
    </row>
    <row r="301">
      <c r="D301" s="9"/>
      <c r="G301" s="9"/>
    </row>
    <row r="302">
      <c r="D302" s="9"/>
      <c r="G302" s="9"/>
    </row>
    <row r="303">
      <c r="D303" s="9"/>
      <c r="G303" s="9"/>
    </row>
    <row r="304">
      <c r="D304" s="9"/>
      <c r="G304" s="9"/>
    </row>
    <row r="305">
      <c r="D305" s="9"/>
      <c r="G305" s="9"/>
    </row>
    <row r="306">
      <c r="D306" s="9"/>
      <c r="G306" s="9"/>
    </row>
    <row r="307">
      <c r="D307" s="9"/>
      <c r="G307" s="9"/>
    </row>
    <row r="308">
      <c r="D308" s="9"/>
      <c r="G308" s="9"/>
    </row>
    <row r="309">
      <c r="D309" s="9"/>
      <c r="G309" s="9"/>
    </row>
    <row r="310">
      <c r="D310" s="9"/>
      <c r="G310" s="9"/>
    </row>
    <row r="311">
      <c r="D311" s="9"/>
      <c r="G311" s="9"/>
    </row>
    <row r="312">
      <c r="D312" s="9"/>
      <c r="G312" s="9"/>
    </row>
    <row r="313">
      <c r="D313" s="9"/>
      <c r="G313" s="9"/>
    </row>
    <row r="314">
      <c r="D314" s="9"/>
      <c r="G314" s="9"/>
    </row>
    <row r="315">
      <c r="D315" s="9"/>
      <c r="G315" s="9"/>
    </row>
    <row r="316">
      <c r="D316" s="9"/>
      <c r="G316" s="9"/>
    </row>
    <row r="317">
      <c r="D317" s="9"/>
      <c r="G317" s="9"/>
    </row>
    <row r="318">
      <c r="D318" s="9"/>
      <c r="G318" s="9"/>
    </row>
    <row r="319">
      <c r="D319" s="9"/>
      <c r="G319" s="9"/>
    </row>
    <row r="320">
      <c r="D320" s="9"/>
      <c r="G320" s="9"/>
    </row>
    <row r="321">
      <c r="D321" s="9"/>
      <c r="G321" s="9"/>
    </row>
    <row r="322">
      <c r="D322" s="9"/>
      <c r="G322" s="9"/>
    </row>
    <row r="323">
      <c r="D323" s="9"/>
      <c r="G323" s="9"/>
    </row>
    <row r="324">
      <c r="D324" s="9"/>
      <c r="G324" s="9"/>
    </row>
    <row r="325">
      <c r="D325" s="9"/>
      <c r="G325" s="9"/>
    </row>
    <row r="326">
      <c r="D326" s="9"/>
      <c r="G326" s="9"/>
    </row>
    <row r="327">
      <c r="D327" s="9"/>
      <c r="G327" s="9"/>
    </row>
    <row r="328">
      <c r="D328" s="9"/>
      <c r="G328" s="9"/>
    </row>
    <row r="329">
      <c r="D329" s="9"/>
      <c r="G329" s="9"/>
    </row>
    <row r="330">
      <c r="D330" s="9"/>
      <c r="G330" s="9"/>
    </row>
    <row r="331">
      <c r="D331" s="9"/>
      <c r="G331" s="9"/>
    </row>
    <row r="332">
      <c r="D332" s="9"/>
      <c r="G332" s="9"/>
    </row>
    <row r="333">
      <c r="D333" s="9"/>
      <c r="G333" s="9"/>
    </row>
    <row r="334">
      <c r="D334" s="9"/>
      <c r="G334" s="9"/>
    </row>
    <row r="335">
      <c r="D335" s="9"/>
      <c r="G335" s="9"/>
    </row>
    <row r="336">
      <c r="D336" s="9"/>
      <c r="G336" s="9"/>
    </row>
    <row r="337">
      <c r="D337" s="9"/>
      <c r="G337" s="9"/>
    </row>
    <row r="338">
      <c r="D338" s="9"/>
      <c r="G338" s="9"/>
    </row>
    <row r="339">
      <c r="D339" s="9"/>
      <c r="G339" s="9"/>
    </row>
    <row r="340">
      <c r="D340" s="9"/>
      <c r="G340" s="9"/>
    </row>
    <row r="341">
      <c r="D341" s="9"/>
      <c r="G341" s="9"/>
    </row>
    <row r="342">
      <c r="D342" s="9"/>
      <c r="G342" s="9"/>
    </row>
    <row r="343">
      <c r="D343" s="9"/>
      <c r="G343" s="9"/>
    </row>
    <row r="344">
      <c r="D344" s="9"/>
      <c r="G344" s="9"/>
    </row>
    <row r="345">
      <c r="D345" s="9"/>
      <c r="G345" s="9"/>
    </row>
    <row r="346">
      <c r="D346" s="9"/>
      <c r="G346" s="9"/>
    </row>
    <row r="347">
      <c r="D347" s="9"/>
      <c r="G347" s="9"/>
    </row>
    <row r="348">
      <c r="D348" s="9"/>
      <c r="G348" s="9"/>
    </row>
    <row r="349">
      <c r="D349" s="9"/>
      <c r="G349" s="9"/>
    </row>
    <row r="350">
      <c r="D350" s="9"/>
      <c r="G350" s="9"/>
    </row>
    <row r="351">
      <c r="D351" s="9"/>
      <c r="G351" s="9"/>
    </row>
    <row r="352">
      <c r="D352" s="9"/>
      <c r="G352" s="9"/>
    </row>
    <row r="353">
      <c r="D353" s="9"/>
      <c r="G353" s="9"/>
    </row>
    <row r="354">
      <c r="D354" s="9"/>
      <c r="G354" s="9"/>
    </row>
    <row r="355">
      <c r="D355" s="9"/>
      <c r="G355" s="9"/>
    </row>
    <row r="356">
      <c r="D356" s="9"/>
      <c r="G356" s="9"/>
    </row>
    <row r="357">
      <c r="D357" s="9"/>
      <c r="G357" s="9"/>
    </row>
    <row r="358">
      <c r="D358" s="9"/>
      <c r="G358" s="9"/>
    </row>
    <row r="359">
      <c r="D359" s="9"/>
      <c r="G359" s="9"/>
    </row>
    <row r="360">
      <c r="D360" s="9"/>
      <c r="G360" s="9"/>
    </row>
    <row r="361">
      <c r="D361" s="9"/>
      <c r="G361" s="9"/>
    </row>
    <row r="362">
      <c r="D362" s="9"/>
      <c r="G362" s="9"/>
    </row>
    <row r="363">
      <c r="D363" s="9"/>
      <c r="G363" s="9"/>
    </row>
    <row r="364">
      <c r="D364" s="9"/>
      <c r="G364" s="9"/>
    </row>
    <row r="365">
      <c r="D365" s="9"/>
      <c r="G365" s="9"/>
    </row>
    <row r="366">
      <c r="D366" s="9"/>
      <c r="G366" s="9"/>
    </row>
    <row r="367">
      <c r="D367" s="9"/>
      <c r="G367" s="9"/>
    </row>
    <row r="368">
      <c r="D368" s="9"/>
      <c r="G368" s="9"/>
    </row>
    <row r="369">
      <c r="D369" s="9"/>
      <c r="G369" s="9"/>
    </row>
    <row r="370">
      <c r="D370" s="9"/>
      <c r="G370" s="9"/>
    </row>
    <row r="371">
      <c r="D371" s="9"/>
      <c r="G371" s="9"/>
    </row>
    <row r="372">
      <c r="D372" s="9"/>
      <c r="G372" s="9"/>
    </row>
    <row r="373">
      <c r="D373" s="9"/>
      <c r="G373" s="9"/>
    </row>
    <row r="374">
      <c r="D374" s="9"/>
      <c r="G374" s="9"/>
    </row>
    <row r="375">
      <c r="D375" s="9"/>
      <c r="G375" s="9"/>
    </row>
    <row r="376">
      <c r="D376" s="9"/>
      <c r="G376" s="9"/>
    </row>
    <row r="377">
      <c r="D377" s="9"/>
      <c r="G377" s="9"/>
    </row>
    <row r="378">
      <c r="D378" s="9"/>
      <c r="G378" s="9"/>
    </row>
    <row r="379">
      <c r="D379" s="9"/>
      <c r="G379" s="9"/>
    </row>
    <row r="380">
      <c r="D380" s="9"/>
      <c r="G380" s="9"/>
    </row>
    <row r="381">
      <c r="D381" s="9"/>
      <c r="G381" s="9"/>
    </row>
    <row r="382">
      <c r="D382" s="9"/>
      <c r="G382" s="9"/>
    </row>
    <row r="383">
      <c r="D383" s="9"/>
      <c r="G383" s="9"/>
    </row>
    <row r="384">
      <c r="D384" s="9"/>
      <c r="G384" s="9"/>
    </row>
    <row r="385">
      <c r="D385" s="9"/>
      <c r="G385" s="9"/>
    </row>
    <row r="386">
      <c r="D386" s="9"/>
      <c r="G386" s="9"/>
    </row>
    <row r="387">
      <c r="D387" s="9"/>
      <c r="G387" s="9"/>
    </row>
    <row r="388">
      <c r="D388" s="9"/>
      <c r="G388" s="9"/>
    </row>
    <row r="389">
      <c r="D389" s="9"/>
      <c r="G389" s="9"/>
    </row>
    <row r="390">
      <c r="D390" s="9"/>
      <c r="G390" s="9"/>
    </row>
    <row r="391">
      <c r="D391" s="9"/>
      <c r="G391" s="9"/>
    </row>
    <row r="392">
      <c r="D392" s="9"/>
      <c r="G392" s="9"/>
    </row>
    <row r="393">
      <c r="D393" s="9"/>
      <c r="G393" s="9"/>
    </row>
    <row r="394">
      <c r="D394" s="9"/>
      <c r="G394" s="9"/>
    </row>
    <row r="395">
      <c r="D395" s="9"/>
      <c r="G395" s="9"/>
    </row>
    <row r="396">
      <c r="D396" s="9"/>
      <c r="G396" s="9"/>
    </row>
    <row r="397">
      <c r="D397" s="9"/>
      <c r="G397" s="9"/>
    </row>
    <row r="398">
      <c r="D398" s="9"/>
      <c r="G398" s="9"/>
    </row>
    <row r="399">
      <c r="D399" s="9"/>
      <c r="G399" s="9"/>
    </row>
    <row r="400">
      <c r="D400" s="9"/>
      <c r="G400" s="9"/>
    </row>
    <row r="401">
      <c r="D401" s="9"/>
      <c r="G401" s="9"/>
    </row>
    <row r="402">
      <c r="D402" s="9"/>
      <c r="G402" s="9"/>
    </row>
    <row r="403">
      <c r="D403" s="9"/>
      <c r="G403" s="9"/>
    </row>
    <row r="404">
      <c r="D404" s="9"/>
      <c r="G404" s="9"/>
    </row>
    <row r="405">
      <c r="D405" s="9"/>
      <c r="G405" s="9"/>
    </row>
    <row r="406">
      <c r="D406" s="9"/>
      <c r="G406" s="9"/>
    </row>
    <row r="407">
      <c r="D407" s="9"/>
      <c r="G407" s="9"/>
    </row>
    <row r="408">
      <c r="D408" s="9"/>
      <c r="G408" s="9"/>
    </row>
    <row r="409">
      <c r="D409" s="9"/>
      <c r="G409" s="9"/>
    </row>
    <row r="410">
      <c r="D410" s="9"/>
      <c r="G410" s="9"/>
    </row>
    <row r="411">
      <c r="D411" s="9"/>
      <c r="G411" s="9"/>
    </row>
    <row r="412">
      <c r="D412" s="9"/>
      <c r="G412" s="9"/>
    </row>
    <row r="413">
      <c r="D413" s="9"/>
      <c r="G413" s="9"/>
    </row>
    <row r="414">
      <c r="D414" s="9"/>
      <c r="G414" s="9"/>
    </row>
    <row r="415">
      <c r="D415" s="9"/>
      <c r="G415" s="9"/>
    </row>
    <row r="416">
      <c r="D416" s="9"/>
      <c r="G416" s="9"/>
    </row>
    <row r="417">
      <c r="D417" s="9"/>
      <c r="G417" s="9"/>
    </row>
    <row r="418">
      <c r="D418" s="9"/>
      <c r="G418" s="9"/>
    </row>
    <row r="419">
      <c r="D419" s="9"/>
      <c r="G419" s="9"/>
    </row>
    <row r="420">
      <c r="D420" s="9"/>
      <c r="G420" s="9"/>
    </row>
    <row r="421">
      <c r="D421" s="9"/>
      <c r="G421" s="9"/>
    </row>
    <row r="422">
      <c r="D422" s="9"/>
      <c r="G422" s="9"/>
    </row>
    <row r="423">
      <c r="D423" s="9"/>
      <c r="G423" s="9"/>
    </row>
    <row r="424">
      <c r="D424" s="9"/>
      <c r="G424" s="9"/>
    </row>
    <row r="425">
      <c r="D425" s="9"/>
      <c r="G425" s="9"/>
    </row>
    <row r="426">
      <c r="D426" s="9"/>
      <c r="G426" s="9"/>
    </row>
    <row r="427">
      <c r="D427" s="9"/>
      <c r="G427" s="9"/>
    </row>
    <row r="428">
      <c r="D428" s="9"/>
      <c r="G428" s="9"/>
    </row>
    <row r="429">
      <c r="D429" s="9"/>
      <c r="G429" s="9"/>
    </row>
    <row r="430">
      <c r="D430" s="9"/>
      <c r="G430" s="9"/>
    </row>
    <row r="431">
      <c r="D431" s="9"/>
      <c r="G431" s="9"/>
    </row>
    <row r="432">
      <c r="D432" s="9"/>
      <c r="G432" s="9"/>
    </row>
    <row r="433">
      <c r="D433" s="9"/>
      <c r="G433" s="9"/>
    </row>
    <row r="434">
      <c r="D434" s="9"/>
      <c r="G434" s="9"/>
    </row>
    <row r="435">
      <c r="D435" s="9"/>
      <c r="G435" s="9"/>
    </row>
    <row r="436">
      <c r="D436" s="9"/>
      <c r="G436" s="9"/>
    </row>
    <row r="437">
      <c r="D437" s="9"/>
      <c r="G437" s="9"/>
    </row>
    <row r="438">
      <c r="D438" s="9"/>
      <c r="G438" s="9"/>
    </row>
    <row r="439">
      <c r="D439" s="9"/>
      <c r="G439" s="9"/>
    </row>
    <row r="440">
      <c r="D440" s="9"/>
      <c r="G440" s="9"/>
    </row>
    <row r="441">
      <c r="D441" s="9"/>
      <c r="G441" s="9"/>
    </row>
    <row r="442">
      <c r="D442" s="9"/>
      <c r="G442" s="9"/>
    </row>
    <row r="443">
      <c r="D443" s="9"/>
      <c r="G443" s="9"/>
    </row>
    <row r="444">
      <c r="D444" s="9"/>
      <c r="G444" s="9"/>
    </row>
    <row r="445">
      <c r="D445" s="9"/>
      <c r="G445" s="9"/>
    </row>
    <row r="446">
      <c r="D446" s="9"/>
      <c r="G446" s="9"/>
    </row>
    <row r="447">
      <c r="D447" s="9"/>
      <c r="G447" s="9"/>
    </row>
    <row r="448">
      <c r="D448" s="9"/>
      <c r="G448" s="9"/>
    </row>
    <row r="449">
      <c r="D449" s="9"/>
      <c r="G449" s="9"/>
    </row>
    <row r="450">
      <c r="D450" s="9"/>
      <c r="G450" s="9"/>
    </row>
    <row r="451">
      <c r="D451" s="9"/>
      <c r="G451" s="9"/>
    </row>
    <row r="452">
      <c r="D452" s="9"/>
      <c r="G452" s="9"/>
    </row>
    <row r="453">
      <c r="D453" s="9"/>
      <c r="G453" s="9"/>
    </row>
    <row r="454">
      <c r="D454" s="9"/>
      <c r="G454" s="9"/>
    </row>
    <row r="455">
      <c r="D455" s="9"/>
      <c r="G455" s="9"/>
    </row>
    <row r="456">
      <c r="D456" s="9"/>
      <c r="G456" s="9"/>
    </row>
    <row r="457">
      <c r="D457" s="9"/>
      <c r="G457" s="9"/>
    </row>
    <row r="458">
      <c r="D458" s="9"/>
      <c r="G458" s="9"/>
    </row>
    <row r="459">
      <c r="D459" s="9"/>
      <c r="G459" s="9"/>
    </row>
    <row r="460">
      <c r="D460" s="9"/>
      <c r="G460" s="9"/>
    </row>
    <row r="461">
      <c r="D461" s="9"/>
      <c r="G461" s="9"/>
    </row>
    <row r="462">
      <c r="D462" s="9"/>
      <c r="G462" s="9"/>
    </row>
    <row r="463">
      <c r="D463" s="9"/>
      <c r="G463" s="9"/>
    </row>
    <row r="464">
      <c r="D464" s="9"/>
      <c r="G464" s="9"/>
    </row>
    <row r="465">
      <c r="D465" s="9"/>
      <c r="G465" s="9"/>
    </row>
    <row r="466">
      <c r="D466" s="9"/>
      <c r="G466" s="9"/>
    </row>
    <row r="467">
      <c r="D467" s="9"/>
      <c r="G467" s="9"/>
    </row>
    <row r="468">
      <c r="D468" s="9"/>
      <c r="G468" s="9"/>
    </row>
    <row r="469">
      <c r="D469" s="9"/>
      <c r="G469" s="9"/>
    </row>
    <row r="470">
      <c r="D470" s="9"/>
      <c r="G470" s="9"/>
    </row>
    <row r="471">
      <c r="D471" s="9"/>
      <c r="G471" s="9"/>
    </row>
    <row r="472">
      <c r="D472" s="9"/>
      <c r="G472" s="9"/>
    </row>
    <row r="473">
      <c r="D473" s="9"/>
      <c r="G473" s="9"/>
    </row>
    <row r="474">
      <c r="D474" s="9"/>
      <c r="G474" s="9"/>
    </row>
    <row r="475">
      <c r="D475" s="9"/>
      <c r="G475" s="9"/>
    </row>
    <row r="476">
      <c r="D476" s="9"/>
      <c r="G476" s="9"/>
    </row>
    <row r="477">
      <c r="D477" s="9"/>
      <c r="G477" s="9"/>
    </row>
    <row r="478">
      <c r="D478" s="9"/>
      <c r="G478" s="9"/>
    </row>
    <row r="479">
      <c r="D479" s="9"/>
      <c r="G479" s="9"/>
    </row>
    <row r="480">
      <c r="D480" s="9"/>
      <c r="G480" s="9"/>
    </row>
    <row r="481">
      <c r="D481" s="9"/>
      <c r="G481" s="9"/>
    </row>
    <row r="482">
      <c r="D482" s="9"/>
      <c r="G482" s="9"/>
    </row>
    <row r="483">
      <c r="D483" s="9"/>
      <c r="G483" s="9"/>
    </row>
    <row r="484">
      <c r="D484" s="9"/>
      <c r="G484" s="9"/>
    </row>
    <row r="485">
      <c r="D485" s="9"/>
      <c r="G485" s="9"/>
    </row>
    <row r="486">
      <c r="D486" s="9"/>
      <c r="G486" s="9"/>
    </row>
    <row r="487">
      <c r="D487" s="9"/>
      <c r="G487" s="9"/>
    </row>
    <row r="488">
      <c r="D488" s="9"/>
      <c r="G488" s="9"/>
    </row>
    <row r="489">
      <c r="D489" s="9"/>
      <c r="G489" s="9"/>
    </row>
    <row r="490">
      <c r="D490" s="9"/>
      <c r="G490" s="9"/>
    </row>
    <row r="491">
      <c r="D491" s="9"/>
      <c r="G491" s="9"/>
    </row>
    <row r="492">
      <c r="D492" s="9"/>
      <c r="G492" s="9"/>
    </row>
    <row r="493">
      <c r="D493" s="9"/>
      <c r="G493" s="9"/>
    </row>
    <row r="494">
      <c r="D494" s="9"/>
      <c r="G494" s="9"/>
    </row>
    <row r="495">
      <c r="D495" s="9"/>
      <c r="G495" s="9"/>
    </row>
    <row r="496">
      <c r="D496" s="9"/>
      <c r="G496" s="9"/>
    </row>
    <row r="497">
      <c r="D497" s="9"/>
      <c r="G497" s="9"/>
    </row>
    <row r="498">
      <c r="D498" s="9"/>
      <c r="G498" s="9"/>
    </row>
    <row r="499">
      <c r="D499" s="9"/>
      <c r="G499" s="9"/>
    </row>
    <row r="500">
      <c r="D500" s="9"/>
      <c r="G500" s="9"/>
    </row>
    <row r="501">
      <c r="D501" s="9"/>
      <c r="G501" s="9"/>
    </row>
    <row r="502">
      <c r="D502" s="9"/>
      <c r="G502" s="9"/>
    </row>
    <row r="503">
      <c r="D503" s="9"/>
      <c r="G503" s="9"/>
    </row>
    <row r="504">
      <c r="D504" s="9"/>
      <c r="G504" s="9"/>
    </row>
    <row r="505">
      <c r="D505" s="9"/>
      <c r="G505" s="9"/>
    </row>
    <row r="506">
      <c r="D506" s="9"/>
      <c r="G506" s="9"/>
    </row>
    <row r="507">
      <c r="D507" s="9"/>
      <c r="G507" s="9"/>
    </row>
    <row r="508">
      <c r="D508" s="9"/>
      <c r="G508" s="9"/>
    </row>
    <row r="509">
      <c r="D509" s="9"/>
      <c r="G509" s="9"/>
    </row>
    <row r="510">
      <c r="D510" s="9"/>
      <c r="G510" s="9"/>
    </row>
    <row r="511">
      <c r="D511" s="9"/>
      <c r="G511" s="9"/>
    </row>
    <row r="512">
      <c r="D512" s="9"/>
      <c r="G512" s="9"/>
    </row>
    <row r="513">
      <c r="D513" s="9"/>
      <c r="G513" s="9"/>
    </row>
    <row r="514">
      <c r="D514" s="9"/>
      <c r="G514" s="9"/>
    </row>
    <row r="515">
      <c r="D515" s="9"/>
      <c r="G515" s="9"/>
    </row>
    <row r="516">
      <c r="D516" s="9"/>
      <c r="G516" s="9"/>
    </row>
    <row r="517">
      <c r="D517" s="9"/>
      <c r="G517" s="9"/>
    </row>
    <row r="518">
      <c r="D518" s="9"/>
      <c r="G518" s="9"/>
    </row>
    <row r="519">
      <c r="D519" s="9"/>
      <c r="G519" s="9"/>
    </row>
    <row r="520">
      <c r="D520" s="9"/>
      <c r="G520" s="9"/>
    </row>
    <row r="521">
      <c r="D521" s="9"/>
      <c r="G521" s="9"/>
    </row>
    <row r="522">
      <c r="D522" s="9"/>
      <c r="G522" s="9"/>
    </row>
    <row r="523">
      <c r="D523" s="9"/>
      <c r="G523" s="9"/>
    </row>
    <row r="524">
      <c r="D524" s="9"/>
      <c r="G524" s="9"/>
    </row>
    <row r="525">
      <c r="D525" s="9"/>
      <c r="G525" s="9"/>
    </row>
    <row r="526">
      <c r="D526" s="9"/>
      <c r="G526" s="9"/>
    </row>
    <row r="527">
      <c r="D527" s="9"/>
      <c r="G527" s="9"/>
    </row>
    <row r="528">
      <c r="D528" s="9"/>
      <c r="G528" s="9"/>
    </row>
    <row r="529">
      <c r="D529" s="9"/>
      <c r="G529" s="9"/>
    </row>
    <row r="530">
      <c r="D530" s="9"/>
      <c r="G530" s="9"/>
    </row>
    <row r="531">
      <c r="D531" s="9"/>
      <c r="G531" s="9"/>
    </row>
    <row r="532">
      <c r="D532" s="9"/>
      <c r="G532" s="9"/>
    </row>
    <row r="533">
      <c r="D533" s="9"/>
      <c r="G533" s="9"/>
    </row>
    <row r="534">
      <c r="D534" s="9"/>
      <c r="G534" s="9"/>
    </row>
    <row r="535">
      <c r="D535" s="9"/>
      <c r="G535" s="9"/>
    </row>
    <row r="536">
      <c r="D536" s="9"/>
      <c r="G536" s="9"/>
    </row>
    <row r="537">
      <c r="D537" s="9"/>
      <c r="G537" s="9"/>
    </row>
    <row r="538">
      <c r="D538" s="9"/>
      <c r="G538" s="9"/>
    </row>
    <row r="539">
      <c r="D539" s="9"/>
      <c r="G539" s="9"/>
    </row>
    <row r="540">
      <c r="D540" s="9"/>
      <c r="G540" s="9"/>
    </row>
    <row r="541">
      <c r="D541" s="9"/>
      <c r="G541" s="9"/>
    </row>
    <row r="542">
      <c r="D542" s="9"/>
      <c r="G542" s="9"/>
    </row>
    <row r="543">
      <c r="D543" s="9"/>
      <c r="G543" s="9"/>
    </row>
    <row r="544">
      <c r="D544" s="9"/>
      <c r="G544" s="9"/>
    </row>
    <row r="545">
      <c r="D545" s="9"/>
      <c r="G545" s="9"/>
    </row>
    <row r="546">
      <c r="D546" s="9"/>
      <c r="G546" s="9"/>
    </row>
    <row r="547">
      <c r="D547" s="9"/>
      <c r="G547" s="9"/>
    </row>
    <row r="548">
      <c r="D548" s="9"/>
      <c r="G548" s="9"/>
    </row>
    <row r="549">
      <c r="D549" s="9"/>
      <c r="G549" s="9"/>
    </row>
    <row r="550">
      <c r="D550" s="9"/>
      <c r="G550" s="9"/>
    </row>
    <row r="551">
      <c r="D551" s="9"/>
      <c r="G551" s="9"/>
    </row>
    <row r="552">
      <c r="D552" s="9"/>
      <c r="G552" s="9"/>
    </row>
    <row r="553">
      <c r="D553" s="9"/>
      <c r="G553" s="9"/>
    </row>
    <row r="554">
      <c r="D554" s="9"/>
      <c r="G554" s="9"/>
    </row>
    <row r="555">
      <c r="D555" s="9"/>
      <c r="G555" s="9"/>
    </row>
    <row r="556">
      <c r="D556" s="9"/>
      <c r="G556" s="9"/>
    </row>
    <row r="557">
      <c r="D557" s="9"/>
      <c r="G557" s="9"/>
    </row>
    <row r="558">
      <c r="D558" s="9"/>
      <c r="G558" s="9"/>
    </row>
    <row r="559">
      <c r="D559" s="9"/>
      <c r="G559" s="9"/>
    </row>
    <row r="560">
      <c r="D560" s="9"/>
      <c r="G560" s="9"/>
    </row>
    <row r="561">
      <c r="D561" s="9"/>
      <c r="G561" s="9"/>
    </row>
    <row r="562">
      <c r="D562" s="9"/>
      <c r="G562" s="9"/>
    </row>
    <row r="563">
      <c r="D563" s="9"/>
      <c r="G563" s="9"/>
    </row>
    <row r="564">
      <c r="D564" s="9"/>
      <c r="G564" s="9"/>
    </row>
    <row r="565">
      <c r="D565" s="9"/>
      <c r="G565" s="9"/>
    </row>
    <row r="566">
      <c r="D566" s="9"/>
      <c r="G566" s="9"/>
    </row>
    <row r="567">
      <c r="D567" s="9"/>
      <c r="G567" s="9"/>
    </row>
    <row r="568">
      <c r="D568" s="9"/>
      <c r="G568" s="9"/>
    </row>
    <row r="569">
      <c r="D569" s="9"/>
      <c r="G569" s="9"/>
    </row>
    <row r="570">
      <c r="D570" s="9"/>
      <c r="G570" s="9"/>
    </row>
    <row r="571">
      <c r="D571" s="9"/>
      <c r="G571" s="9"/>
    </row>
    <row r="572">
      <c r="D572" s="9"/>
      <c r="G572" s="9"/>
    </row>
    <row r="573">
      <c r="D573" s="9"/>
      <c r="G573" s="9"/>
    </row>
    <row r="574">
      <c r="D574" s="9"/>
      <c r="G574" s="9"/>
    </row>
    <row r="575">
      <c r="D575" s="9"/>
      <c r="G575" s="9"/>
    </row>
    <row r="576">
      <c r="D576" s="9"/>
      <c r="G576" s="9"/>
    </row>
    <row r="577">
      <c r="D577" s="9"/>
      <c r="G577" s="9"/>
    </row>
    <row r="578">
      <c r="D578" s="9"/>
      <c r="G578" s="9"/>
    </row>
    <row r="579">
      <c r="D579" s="9"/>
      <c r="G579" s="9"/>
    </row>
    <row r="580">
      <c r="D580" s="9"/>
      <c r="G580" s="9"/>
    </row>
    <row r="581">
      <c r="D581" s="9"/>
      <c r="G581" s="9"/>
    </row>
    <row r="582">
      <c r="D582" s="9"/>
      <c r="G582" s="9"/>
    </row>
    <row r="583">
      <c r="D583" s="9"/>
      <c r="G583" s="9"/>
    </row>
    <row r="584">
      <c r="D584" s="9"/>
      <c r="G584" s="9"/>
    </row>
    <row r="585">
      <c r="D585" s="9"/>
      <c r="G585" s="9"/>
    </row>
    <row r="586">
      <c r="D586" s="9"/>
      <c r="G586" s="9"/>
    </row>
    <row r="587">
      <c r="D587" s="9"/>
      <c r="G587" s="9"/>
    </row>
    <row r="588">
      <c r="D588" s="9"/>
      <c r="G588" s="9"/>
    </row>
    <row r="589">
      <c r="D589" s="9"/>
      <c r="G589" s="9"/>
    </row>
    <row r="590">
      <c r="D590" s="9"/>
      <c r="G590" s="9"/>
    </row>
    <row r="591">
      <c r="D591" s="9"/>
      <c r="G591" s="9"/>
    </row>
    <row r="592">
      <c r="D592" s="9"/>
      <c r="G592" s="9"/>
    </row>
    <row r="593">
      <c r="D593" s="9"/>
      <c r="G593" s="9"/>
    </row>
    <row r="594">
      <c r="D594" s="9"/>
      <c r="G594" s="9"/>
    </row>
    <row r="595">
      <c r="D595" s="9"/>
      <c r="G595" s="9"/>
    </row>
    <row r="596">
      <c r="D596" s="9"/>
      <c r="G596" s="9"/>
    </row>
    <row r="597">
      <c r="D597" s="9"/>
      <c r="G597" s="9"/>
    </row>
    <row r="598">
      <c r="D598" s="9"/>
      <c r="G598" s="9"/>
    </row>
    <row r="599">
      <c r="D599" s="9"/>
      <c r="G599" s="9"/>
    </row>
    <row r="600">
      <c r="D600" s="9"/>
      <c r="G600" s="9"/>
    </row>
    <row r="601">
      <c r="D601" s="9"/>
      <c r="G601" s="9"/>
    </row>
    <row r="602">
      <c r="D602" s="9"/>
      <c r="G602" s="9"/>
    </row>
    <row r="603">
      <c r="D603" s="9"/>
      <c r="G603" s="9"/>
    </row>
    <row r="604">
      <c r="D604" s="9"/>
      <c r="G604" s="9"/>
    </row>
    <row r="605">
      <c r="D605" s="9"/>
      <c r="G605" s="9"/>
    </row>
    <row r="606">
      <c r="D606" s="9"/>
      <c r="G606" s="9"/>
    </row>
    <row r="607">
      <c r="D607" s="9"/>
      <c r="G607" s="9"/>
    </row>
    <row r="608">
      <c r="D608" s="9"/>
      <c r="G608" s="9"/>
    </row>
    <row r="609">
      <c r="D609" s="9"/>
      <c r="G609" s="9"/>
    </row>
    <row r="610">
      <c r="D610" s="9"/>
      <c r="G610" s="9"/>
    </row>
    <row r="611">
      <c r="D611" s="9"/>
      <c r="G611" s="9"/>
    </row>
    <row r="612">
      <c r="D612" s="9"/>
      <c r="G612" s="9"/>
    </row>
    <row r="613">
      <c r="D613" s="9"/>
      <c r="G613" s="9"/>
    </row>
    <row r="614">
      <c r="D614" s="9"/>
      <c r="G614" s="9"/>
    </row>
    <row r="615">
      <c r="D615" s="9"/>
      <c r="G615" s="9"/>
    </row>
    <row r="616">
      <c r="D616" s="9"/>
      <c r="G616" s="9"/>
    </row>
    <row r="617">
      <c r="D617" s="9"/>
      <c r="G617" s="9"/>
    </row>
    <row r="618">
      <c r="D618" s="9"/>
      <c r="G618" s="9"/>
    </row>
    <row r="619">
      <c r="D619" s="9"/>
      <c r="G619" s="9"/>
    </row>
    <row r="620">
      <c r="D620" s="9"/>
      <c r="G620" s="9"/>
    </row>
    <row r="621">
      <c r="D621" s="9"/>
      <c r="G621" s="9"/>
    </row>
    <row r="622">
      <c r="D622" s="9"/>
      <c r="G622" s="9"/>
    </row>
    <row r="623">
      <c r="D623" s="9"/>
      <c r="G623" s="9"/>
    </row>
    <row r="624">
      <c r="D624" s="9"/>
      <c r="G624" s="9"/>
    </row>
    <row r="625">
      <c r="D625" s="9"/>
      <c r="G625" s="9"/>
    </row>
    <row r="626">
      <c r="D626" s="9"/>
      <c r="G626" s="9"/>
    </row>
    <row r="627">
      <c r="D627" s="9"/>
      <c r="G627" s="9"/>
    </row>
    <row r="628">
      <c r="D628" s="9"/>
      <c r="G628" s="9"/>
    </row>
    <row r="629">
      <c r="D629" s="9"/>
      <c r="G629" s="9"/>
    </row>
    <row r="630">
      <c r="D630" s="9"/>
      <c r="G630" s="9"/>
    </row>
    <row r="631">
      <c r="D631" s="9"/>
      <c r="G631" s="9"/>
    </row>
    <row r="632">
      <c r="D632" s="9"/>
      <c r="G632" s="9"/>
    </row>
    <row r="633">
      <c r="D633" s="9"/>
      <c r="G633" s="9"/>
    </row>
    <row r="634">
      <c r="D634" s="9"/>
      <c r="G634" s="9"/>
    </row>
    <row r="635">
      <c r="D635" s="9"/>
      <c r="G635" s="9"/>
    </row>
    <row r="636">
      <c r="D636" s="9"/>
      <c r="G636" s="9"/>
    </row>
    <row r="637">
      <c r="D637" s="9"/>
      <c r="G637" s="9"/>
    </row>
    <row r="638">
      <c r="D638" s="9"/>
      <c r="G638" s="9"/>
    </row>
    <row r="639">
      <c r="D639" s="9"/>
      <c r="G639" s="9"/>
    </row>
    <row r="640">
      <c r="D640" s="9"/>
      <c r="G640" s="9"/>
    </row>
    <row r="641">
      <c r="D641" s="9"/>
      <c r="G641" s="9"/>
    </row>
    <row r="642">
      <c r="D642" s="9"/>
      <c r="G642" s="9"/>
    </row>
    <row r="643">
      <c r="D643" s="9"/>
      <c r="G643" s="9"/>
    </row>
    <row r="644">
      <c r="D644" s="9"/>
      <c r="G644" s="9"/>
    </row>
    <row r="645">
      <c r="D645" s="9"/>
      <c r="G645" s="9"/>
    </row>
    <row r="646">
      <c r="D646" s="9"/>
      <c r="G646" s="9"/>
    </row>
    <row r="647">
      <c r="D647" s="9"/>
      <c r="G647" s="9"/>
    </row>
    <row r="648">
      <c r="D648" s="9"/>
      <c r="G648" s="9"/>
    </row>
    <row r="649">
      <c r="D649" s="9"/>
      <c r="G649" s="9"/>
    </row>
    <row r="650">
      <c r="D650" s="9"/>
      <c r="G650" s="9"/>
    </row>
    <row r="651">
      <c r="D651" s="9"/>
      <c r="G651" s="9"/>
    </row>
    <row r="652">
      <c r="D652" s="9"/>
      <c r="G652" s="9"/>
    </row>
    <row r="653">
      <c r="D653" s="9"/>
      <c r="G653" s="9"/>
    </row>
    <row r="654">
      <c r="D654" s="9"/>
      <c r="G654" s="9"/>
    </row>
    <row r="655">
      <c r="D655" s="9"/>
      <c r="G655" s="9"/>
    </row>
    <row r="656">
      <c r="D656" s="9"/>
      <c r="G656" s="9"/>
    </row>
    <row r="657">
      <c r="D657" s="9"/>
      <c r="G657" s="9"/>
    </row>
    <row r="658">
      <c r="D658" s="9"/>
      <c r="G658" s="9"/>
    </row>
    <row r="659">
      <c r="D659" s="9"/>
      <c r="G659" s="9"/>
    </row>
    <row r="660">
      <c r="D660" s="9"/>
      <c r="G660" s="9"/>
    </row>
    <row r="661">
      <c r="D661" s="9"/>
      <c r="G661" s="9"/>
    </row>
    <row r="662">
      <c r="D662" s="9"/>
      <c r="G662" s="9"/>
    </row>
    <row r="663">
      <c r="D663" s="9"/>
      <c r="G663" s="9"/>
    </row>
    <row r="664">
      <c r="D664" s="9"/>
      <c r="G664" s="9"/>
    </row>
    <row r="665">
      <c r="D665" s="9"/>
      <c r="G665" s="9"/>
    </row>
    <row r="666">
      <c r="D666" s="9"/>
      <c r="G666" s="9"/>
    </row>
    <row r="667">
      <c r="D667" s="9"/>
      <c r="G667" s="9"/>
    </row>
    <row r="668">
      <c r="D668" s="9"/>
      <c r="G668" s="9"/>
    </row>
    <row r="669">
      <c r="D669" s="9"/>
      <c r="G669" s="9"/>
    </row>
    <row r="670">
      <c r="D670" s="9"/>
      <c r="G670" s="9"/>
    </row>
    <row r="671">
      <c r="D671" s="9"/>
      <c r="G671" s="9"/>
    </row>
    <row r="672">
      <c r="D672" s="9"/>
      <c r="G672" s="9"/>
    </row>
    <row r="673">
      <c r="D673" s="9"/>
      <c r="G673" s="9"/>
    </row>
    <row r="674">
      <c r="D674" s="9"/>
      <c r="G674" s="9"/>
    </row>
    <row r="675">
      <c r="D675" s="9"/>
      <c r="G675" s="9"/>
    </row>
    <row r="676">
      <c r="D676" s="9"/>
      <c r="G676" s="9"/>
    </row>
    <row r="677">
      <c r="D677" s="9"/>
      <c r="G677" s="9"/>
    </row>
    <row r="678">
      <c r="D678" s="9"/>
      <c r="G678" s="9"/>
    </row>
    <row r="679">
      <c r="D679" s="9"/>
      <c r="G679" s="9"/>
    </row>
    <row r="680">
      <c r="D680" s="9"/>
      <c r="G680" s="9"/>
    </row>
    <row r="681">
      <c r="D681" s="9"/>
      <c r="G681" s="9"/>
    </row>
    <row r="682">
      <c r="D682" s="9"/>
      <c r="G682" s="9"/>
    </row>
    <row r="683">
      <c r="D683" s="9"/>
      <c r="G683" s="9"/>
    </row>
    <row r="684">
      <c r="D684" s="9"/>
      <c r="G684" s="9"/>
    </row>
    <row r="685">
      <c r="D685" s="9"/>
      <c r="G685" s="9"/>
    </row>
    <row r="686">
      <c r="D686" s="9"/>
      <c r="G686" s="9"/>
    </row>
    <row r="687">
      <c r="D687" s="9"/>
      <c r="G687" s="9"/>
    </row>
    <row r="688">
      <c r="D688" s="9"/>
      <c r="G688" s="9"/>
    </row>
    <row r="689">
      <c r="D689" s="9"/>
      <c r="G689" s="9"/>
    </row>
    <row r="690">
      <c r="D690" s="9"/>
      <c r="G690" s="9"/>
    </row>
    <row r="691">
      <c r="D691" s="9"/>
      <c r="G691" s="9"/>
    </row>
    <row r="692">
      <c r="D692" s="9"/>
      <c r="G692" s="9"/>
    </row>
    <row r="693">
      <c r="D693" s="9"/>
      <c r="G693" s="9"/>
    </row>
    <row r="694">
      <c r="D694" s="9"/>
      <c r="G694" s="9"/>
    </row>
    <row r="695">
      <c r="D695" s="9"/>
      <c r="G695" s="9"/>
    </row>
    <row r="696">
      <c r="D696" s="9"/>
      <c r="G696" s="9"/>
    </row>
    <row r="697">
      <c r="D697" s="9"/>
      <c r="G697" s="9"/>
    </row>
    <row r="698">
      <c r="D698" s="9"/>
      <c r="G698" s="9"/>
    </row>
    <row r="699">
      <c r="D699" s="9"/>
      <c r="G699" s="9"/>
    </row>
    <row r="700">
      <c r="D700" s="9"/>
      <c r="G700" s="9"/>
    </row>
    <row r="701">
      <c r="D701" s="9"/>
      <c r="G701" s="9"/>
    </row>
    <row r="702">
      <c r="D702" s="9"/>
      <c r="G702" s="9"/>
    </row>
    <row r="703">
      <c r="D703" s="9"/>
      <c r="G703" s="9"/>
    </row>
    <row r="704">
      <c r="D704" s="9"/>
      <c r="G704" s="9"/>
    </row>
    <row r="705">
      <c r="D705" s="9"/>
      <c r="G705" s="9"/>
    </row>
    <row r="706">
      <c r="D706" s="9"/>
      <c r="G706" s="9"/>
    </row>
    <row r="707">
      <c r="D707" s="9"/>
      <c r="G707" s="9"/>
    </row>
    <row r="708">
      <c r="D708" s="9"/>
      <c r="G708" s="9"/>
    </row>
    <row r="709">
      <c r="D709" s="9"/>
      <c r="G709" s="9"/>
    </row>
    <row r="710">
      <c r="D710" s="9"/>
      <c r="G710" s="9"/>
    </row>
    <row r="711">
      <c r="D711" s="9"/>
      <c r="G711" s="9"/>
    </row>
    <row r="712">
      <c r="D712" s="9"/>
      <c r="G712" s="9"/>
    </row>
    <row r="713">
      <c r="D713" s="9"/>
      <c r="G713" s="9"/>
    </row>
    <row r="714">
      <c r="D714" s="9"/>
      <c r="G714" s="9"/>
    </row>
    <row r="715">
      <c r="D715" s="9"/>
      <c r="G715" s="9"/>
    </row>
    <row r="716">
      <c r="D716" s="9"/>
      <c r="G716" s="9"/>
    </row>
    <row r="717">
      <c r="D717" s="9"/>
      <c r="G717" s="9"/>
    </row>
    <row r="718">
      <c r="D718" s="9"/>
      <c r="G718" s="9"/>
    </row>
    <row r="719">
      <c r="D719" s="9"/>
      <c r="G719" s="9"/>
    </row>
    <row r="720">
      <c r="D720" s="9"/>
      <c r="G720" s="9"/>
    </row>
    <row r="721">
      <c r="D721" s="9"/>
      <c r="G721" s="9"/>
    </row>
    <row r="722">
      <c r="D722" s="9"/>
      <c r="G722" s="9"/>
    </row>
    <row r="723">
      <c r="D723" s="9"/>
      <c r="G723" s="9"/>
    </row>
    <row r="724">
      <c r="D724" s="9"/>
      <c r="G724" s="9"/>
    </row>
    <row r="725">
      <c r="D725" s="9"/>
      <c r="G725" s="9"/>
    </row>
    <row r="726">
      <c r="D726" s="9"/>
      <c r="G726" s="9"/>
    </row>
    <row r="727">
      <c r="D727" s="9"/>
      <c r="G727" s="9"/>
    </row>
    <row r="728">
      <c r="D728" s="9"/>
      <c r="G728" s="9"/>
    </row>
    <row r="729">
      <c r="D729" s="9"/>
      <c r="G729" s="9"/>
    </row>
    <row r="730">
      <c r="D730" s="9"/>
      <c r="G730" s="9"/>
    </row>
    <row r="731">
      <c r="D731" s="9"/>
      <c r="G731" s="9"/>
    </row>
    <row r="732">
      <c r="D732" s="9"/>
      <c r="G732" s="9"/>
    </row>
    <row r="733">
      <c r="D733" s="9"/>
      <c r="G733" s="9"/>
    </row>
    <row r="734">
      <c r="D734" s="9"/>
      <c r="G734" s="9"/>
    </row>
    <row r="735">
      <c r="D735" s="9"/>
      <c r="G735" s="9"/>
    </row>
    <row r="736">
      <c r="D736" s="9"/>
      <c r="G736" s="9"/>
    </row>
    <row r="737">
      <c r="D737" s="9"/>
      <c r="G737" s="9"/>
    </row>
    <row r="738">
      <c r="D738" s="9"/>
      <c r="G738" s="9"/>
    </row>
    <row r="739">
      <c r="D739" s="9"/>
      <c r="G739" s="9"/>
    </row>
    <row r="740">
      <c r="D740" s="9"/>
      <c r="G740" s="9"/>
    </row>
    <row r="741">
      <c r="D741" s="9"/>
      <c r="G741" s="9"/>
    </row>
    <row r="742">
      <c r="D742" s="9"/>
      <c r="G742" s="9"/>
    </row>
    <row r="743">
      <c r="D743" s="9"/>
      <c r="G743" s="9"/>
    </row>
    <row r="744">
      <c r="D744" s="9"/>
      <c r="G744" s="9"/>
    </row>
    <row r="745">
      <c r="D745" s="9"/>
      <c r="G745" s="9"/>
    </row>
    <row r="746">
      <c r="D746" s="9"/>
      <c r="G746" s="9"/>
    </row>
    <row r="747">
      <c r="D747" s="9"/>
      <c r="G747" s="9"/>
    </row>
    <row r="748">
      <c r="D748" s="9"/>
      <c r="G748" s="9"/>
    </row>
    <row r="749">
      <c r="D749" s="9"/>
      <c r="G749" s="9"/>
    </row>
    <row r="750">
      <c r="D750" s="9"/>
      <c r="G750" s="9"/>
    </row>
    <row r="751">
      <c r="D751" s="9"/>
      <c r="G751" s="9"/>
    </row>
    <row r="752">
      <c r="D752" s="9"/>
      <c r="G752" s="9"/>
    </row>
    <row r="753">
      <c r="D753" s="9"/>
      <c r="G753" s="9"/>
    </row>
    <row r="754">
      <c r="D754" s="9"/>
      <c r="G754" s="9"/>
    </row>
    <row r="755">
      <c r="D755" s="9"/>
      <c r="G755" s="9"/>
    </row>
    <row r="756">
      <c r="D756" s="9"/>
      <c r="G756" s="9"/>
    </row>
    <row r="757">
      <c r="D757" s="9"/>
      <c r="G757" s="9"/>
    </row>
    <row r="758">
      <c r="D758" s="9"/>
      <c r="G758" s="9"/>
    </row>
    <row r="759">
      <c r="D759" s="9"/>
      <c r="G759" s="9"/>
    </row>
    <row r="760">
      <c r="D760" s="9"/>
      <c r="G760" s="9"/>
    </row>
    <row r="761">
      <c r="D761" s="9"/>
      <c r="G761" s="9"/>
    </row>
    <row r="762">
      <c r="D762" s="9"/>
      <c r="G762" s="9"/>
    </row>
    <row r="763">
      <c r="D763" s="9"/>
      <c r="G763" s="9"/>
    </row>
    <row r="764">
      <c r="D764" s="9"/>
      <c r="G764" s="9"/>
    </row>
    <row r="765">
      <c r="D765" s="9"/>
      <c r="G765" s="9"/>
    </row>
    <row r="766">
      <c r="D766" s="9"/>
      <c r="G766" s="9"/>
    </row>
    <row r="767">
      <c r="D767" s="9"/>
      <c r="G767" s="9"/>
    </row>
    <row r="768">
      <c r="D768" s="9"/>
      <c r="G768" s="9"/>
    </row>
    <row r="769">
      <c r="D769" s="9"/>
      <c r="G769" s="9"/>
    </row>
    <row r="770">
      <c r="D770" s="9"/>
      <c r="G770" s="9"/>
    </row>
    <row r="771">
      <c r="D771" s="9"/>
      <c r="G771" s="9"/>
    </row>
    <row r="772">
      <c r="D772" s="9"/>
      <c r="G772" s="9"/>
    </row>
    <row r="773">
      <c r="D773" s="9"/>
      <c r="G773" s="9"/>
    </row>
    <row r="774">
      <c r="D774" s="9"/>
      <c r="G774" s="9"/>
    </row>
    <row r="775">
      <c r="D775" s="9"/>
      <c r="G775" s="9"/>
    </row>
    <row r="776">
      <c r="D776" s="9"/>
      <c r="G776" s="9"/>
    </row>
    <row r="777">
      <c r="D777" s="9"/>
      <c r="G777" s="9"/>
    </row>
    <row r="778">
      <c r="D778" s="9"/>
      <c r="G778" s="9"/>
    </row>
    <row r="779">
      <c r="D779" s="9"/>
      <c r="G779" s="9"/>
    </row>
    <row r="780">
      <c r="D780" s="9"/>
      <c r="G780" s="9"/>
    </row>
    <row r="781">
      <c r="D781" s="9"/>
      <c r="G781" s="9"/>
    </row>
    <row r="782">
      <c r="D782" s="9"/>
      <c r="G782" s="9"/>
    </row>
    <row r="783">
      <c r="D783" s="9"/>
      <c r="G783" s="9"/>
    </row>
    <row r="784">
      <c r="D784" s="9"/>
      <c r="G784" s="9"/>
    </row>
    <row r="785">
      <c r="D785" s="9"/>
      <c r="G785" s="9"/>
    </row>
    <row r="786">
      <c r="D786" s="9"/>
      <c r="G786" s="9"/>
    </row>
    <row r="787">
      <c r="D787" s="9"/>
      <c r="G787" s="9"/>
    </row>
    <row r="788">
      <c r="D788" s="9"/>
      <c r="G788" s="9"/>
    </row>
    <row r="789">
      <c r="D789" s="9"/>
      <c r="G789" s="9"/>
    </row>
    <row r="790">
      <c r="D790" s="9"/>
      <c r="G790" s="9"/>
    </row>
    <row r="791">
      <c r="D791" s="9"/>
      <c r="G791" s="9"/>
    </row>
    <row r="792">
      <c r="D792" s="9"/>
      <c r="G792" s="9"/>
    </row>
    <row r="793">
      <c r="D793" s="9"/>
      <c r="G793" s="9"/>
    </row>
    <row r="794">
      <c r="D794" s="9"/>
      <c r="G794" s="9"/>
    </row>
    <row r="795">
      <c r="D795" s="9"/>
      <c r="G795" s="9"/>
    </row>
    <row r="796">
      <c r="D796" s="9"/>
      <c r="G796" s="9"/>
    </row>
    <row r="797">
      <c r="D797" s="9"/>
      <c r="G797" s="9"/>
    </row>
    <row r="798">
      <c r="D798" s="9"/>
      <c r="G798" s="9"/>
    </row>
    <row r="799">
      <c r="D799" s="9"/>
      <c r="G799" s="9"/>
    </row>
    <row r="800">
      <c r="D800" s="9"/>
      <c r="G800" s="9"/>
    </row>
    <row r="801">
      <c r="D801" s="9"/>
      <c r="G801" s="9"/>
    </row>
    <row r="802">
      <c r="D802" s="9"/>
      <c r="G802" s="9"/>
    </row>
    <row r="803">
      <c r="D803" s="9"/>
      <c r="G803" s="9"/>
    </row>
    <row r="804">
      <c r="D804" s="9"/>
      <c r="G804" s="9"/>
    </row>
    <row r="805">
      <c r="D805" s="9"/>
      <c r="G805" s="9"/>
    </row>
    <row r="806">
      <c r="D806" s="9"/>
      <c r="G806" s="9"/>
    </row>
    <row r="807">
      <c r="D807" s="9"/>
      <c r="G807" s="9"/>
    </row>
    <row r="808">
      <c r="D808" s="9"/>
      <c r="G808" s="9"/>
    </row>
    <row r="809">
      <c r="D809" s="9"/>
      <c r="G809" s="9"/>
    </row>
    <row r="810">
      <c r="D810" s="9"/>
      <c r="G810" s="9"/>
    </row>
    <row r="811">
      <c r="D811" s="9"/>
      <c r="G811" s="9"/>
    </row>
    <row r="812">
      <c r="D812" s="9"/>
      <c r="G812" s="9"/>
    </row>
    <row r="813">
      <c r="D813" s="9"/>
      <c r="G813" s="9"/>
    </row>
    <row r="814">
      <c r="D814" s="9"/>
      <c r="G814" s="9"/>
    </row>
    <row r="815">
      <c r="D815" s="9"/>
      <c r="G815" s="9"/>
    </row>
    <row r="816">
      <c r="D816" s="9"/>
      <c r="G816" s="9"/>
    </row>
    <row r="817">
      <c r="D817" s="9"/>
      <c r="G817" s="9"/>
    </row>
    <row r="818">
      <c r="D818" s="9"/>
      <c r="G818" s="9"/>
    </row>
    <row r="819">
      <c r="D819" s="9"/>
      <c r="G819" s="9"/>
    </row>
    <row r="820">
      <c r="D820" s="9"/>
      <c r="G820" s="9"/>
    </row>
    <row r="821">
      <c r="D821" s="9"/>
      <c r="G821" s="9"/>
    </row>
    <row r="822">
      <c r="D822" s="9"/>
      <c r="G822" s="9"/>
    </row>
    <row r="823">
      <c r="D823" s="9"/>
      <c r="G823" s="9"/>
    </row>
    <row r="824">
      <c r="D824" s="9"/>
      <c r="G824" s="9"/>
    </row>
    <row r="825">
      <c r="D825" s="9"/>
      <c r="G825" s="9"/>
    </row>
    <row r="826">
      <c r="D826" s="9"/>
      <c r="G826" s="9"/>
    </row>
    <row r="827">
      <c r="D827" s="9"/>
      <c r="G827" s="9"/>
    </row>
    <row r="828">
      <c r="D828" s="9"/>
      <c r="G828" s="9"/>
    </row>
    <row r="829">
      <c r="D829" s="9"/>
      <c r="G829" s="9"/>
    </row>
    <row r="830">
      <c r="D830" s="9"/>
      <c r="G830" s="9"/>
    </row>
    <row r="831">
      <c r="D831" s="9"/>
      <c r="G831" s="9"/>
    </row>
    <row r="832">
      <c r="D832" s="9"/>
      <c r="G832" s="9"/>
    </row>
    <row r="833">
      <c r="D833" s="9"/>
      <c r="G833" s="9"/>
    </row>
    <row r="834">
      <c r="D834" s="9"/>
      <c r="G834" s="9"/>
    </row>
    <row r="835">
      <c r="D835" s="9"/>
      <c r="G835" s="9"/>
    </row>
    <row r="836">
      <c r="D836" s="9"/>
      <c r="G836" s="9"/>
    </row>
    <row r="837">
      <c r="D837" s="9"/>
      <c r="G837" s="9"/>
    </row>
    <row r="838">
      <c r="D838" s="9"/>
      <c r="G838" s="9"/>
    </row>
    <row r="839">
      <c r="D839" s="9"/>
      <c r="G839" s="9"/>
    </row>
    <row r="840">
      <c r="D840" s="9"/>
      <c r="G840" s="9"/>
    </row>
    <row r="841">
      <c r="D841" s="9"/>
      <c r="G841" s="9"/>
    </row>
    <row r="842">
      <c r="D842" s="9"/>
      <c r="G842" s="9"/>
    </row>
    <row r="843">
      <c r="D843" s="9"/>
      <c r="G843" s="9"/>
    </row>
    <row r="844">
      <c r="D844" s="9"/>
      <c r="G844" s="9"/>
    </row>
    <row r="845">
      <c r="D845" s="9"/>
      <c r="G845" s="9"/>
    </row>
    <row r="846">
      <c r="D846" s="9"/>
      <c r="G846" s="9"/>
    </row>
    <row r="847">
      <c r="D847" s="9"/>
      <c r="G847" s="9"/>
    </row>
    <row r="848">
      <c r="D848" s="9"/>
      <c r="G848" s="9"/>
    </row>
    <row r="849">
      <c r="D849" s="9"/>
      <c r="G849" s="9"/>
    </row>
    <row r="850">
      <c r="D850" s="9"/>
      <c r="G850" s="9"/>
    </row>
    <row r="851">
      <c r="D851" s="9"/>
      <c r="G851" s="9"/>
    </row>
    <row r="852">
      <c r="D852" s="9"/>
      <c r="G852" s="9"/>
    </row>
    <row r="853">
      <c r="D853" s="9"/>
      <c r="G853" s="9"/>
    </row>
    <row r="854">
      <c r="D854" s="9"/>
      <c r="G854" s="9"/>
    </row>
    <row r="855">
      <c r="D855" s="9"/>
      <c r="G855" s="9"/>
    </row>
    <row r="856">
      <c r="D856" s="9"/>
      <c r="G856" s="9"/>
    </row>
    <row r="857">
      <c r="D857" s="9"/>
      <c r="G857" s="9"/>
    </row>
    <row r="858">
      <c r="D858" s="9"/>
      <c r="G858" s="9"/>
    </row>
    <row r="859">
      <c r="D859" s="9"/>
      <c r="G859" s="9"/>
    </row>
    <row r="860">
      <c r="D860" s="9"/>
      <c r="G860" s="9"/>
    </row>
    <row r="861">
      <c r="D861" s="9"/>
      <c r="G861" s="9"/>
    </row>
    <row r="862">
      <c r="D862" s="9"/>
      <c r="G862" s="9"/>
    </row>
    <row r="863">
      <c r="D863" s="9"/>
      <c r="G863" s="9"/>
    </row>
    <row r="864">
      <c r="D864" s="9"/>
      <c r="G864" s="9"/>
    </row>
    <row r="865">
      <c r="D865" s="9"/>
      <c r="G865" s="9"/>
    </row>
    <row r="866">
      <c r="D866" s="9"/>
      <c r="G866" s="9"/>
    </row>
    <row r="867">
      <c r="D867" s="9"/>
      <c r="G867" s="9"/>
    </row>
    <row r="868">
      <c r="D868" s="9"/>
      <c r="G868" s="9"/>
    </row>
    <row r="869">
      <c r="D869" s="9"/>
      <c r="G869" s="9"/>
    </row>
    <row r="870">
      <c r="D870" s="9"/>
      <c r="G870" s="9"/>
    </row>
    <row r="871">
      <c r="D871" s="9"/>
      <c r="G871" s="9"/>
    </row>
    <row r="872">
      <c r="D872" s="9"/>
      <c r="G872" s="9"/>
    </row>
    <row r="873">
      <c r="D873" s="9"/>
      <c r="G873" s="9"/>
    </row>
    <row r="874">
      <c r="D874" s="9"/>
      <c r="G874" s="9"/>
    </row>
    <row r="875">
      <c r="D875" s="9"/>
      <c r="G875" s="9"/>
    </row>
    <row r="876">
      <c r="D876" s="9"/>
      <c r="G876" s="9"/>
    </row>
    <row r="877">
      <c r="D877" s="9"/>
      <c r="G877" s="9"/>
    </row>
    <row r="878">
      <c r="D878" s="9"/>
      <c r="G878" s="9"/>
    </row>
    <row r="879">
      <c r="D879" s="9"/>
      <c r="G879" s="9"/>
    </row>
    <row r="880">
      <c r="D880" s="9"/>
      <c r="G880" s="9"/>
    </row>
    <row r="881">
      <c r="D881" s="9"/>
      <c r="G881" s="9"/>
    </row>
    <row r="882">
      <c r="D882" s="9"/>
      <c r="G882" s="9"/>
    </row>
    <row r="883">
      <c r="D883" s="9"/>
      <c r="G883" s="9"/>
    </row>
    <row r="884">
      <c r="D884" s="9"/>
      <c r="G884" s="9"/>
    </row>
    <row r="885">
      <c r="D885" s="9"/>
      <c r="G885" s="9"/>
    </row>
    <row r="886">
      <c r="D886" s="9"/>
      <c r="G886" s="9"/>
    </row>
    <row r="887">
      <c r="D887" s="9"/>
      <c r="G887" s="9"/>
    </row>
    <row r="888">
      <c r="D888" s="9"/>
      <c r="G888" s="9"/>
    </row>
    <row r="889">
      <c r="D889" s="9"/>
      <c r="G889" s="9"/>
    </row>
    <row r="890">
      <c r="D890" s="9"/>
      <c r="G890" s="9"/>
    </row>
    <row r="891">
      <c r="D891" s="9"/>
      <c r="G891" s="9"/>
    </row>
    <row r="892">
      <c r="D892" s="9"/>
      <c r="G892" s="9"/>
    </row>
    <row r="893">
      <c r="D893" s="9"/>
      <c r="G893" s="9"/>
    </row>
    <row r="894">
      <c r="D894" s="9"/>
      <c r="G894" s="9"/>
    </row>
    <row r="895">
      <c r="D895" s="9"/>
      <c r="G895" s="9"/>
    </row>
    <row r="896">
      <c r="D896" s="9"/>
      <c r="G896" s="9"/>
    </row>
    <row r="897">
      <c r="D897" s="9"/>
      <c r="G897" s="9"/>
    </row>
    <row r="898">
      <c r="D898" s="9"/>
      <c r="G898" s="9"/>
    </row>
    <row r="899">
      <c r="D899" s="9"/>
      <c r="G899" s="9"/>
    </row>
    <row r="900">
      <c r="D900" s="9"/>
      <c r="G900" s="9"/>
    </row>
    <row r="901">
      <c r="D901" s="9"/>
      <c r="G901" s="9"/>
    </row>
    <row r="902">
      <c r="D902" s="9"/>
      <c r="G902" s="9"/>
    </row>
    <row r="903">
      <c r="D903" s="9"/>
      <c r="G903" s="9"/>
    </row>
    <row r="904">
      <c r="D904" s="9"/>
      <c r="G904" s="9"/>
    </row>
    <row r="905">
      <c r="D905" s="9"/>
      <c r="G905" s="9"/>
    </row>
    <row r="906">
      <c r="D906" s="9"/>
      <c r="G906" s="9"/>
    </row>
    <row r="907">
      <c r="D907" s="9"/>
      <c r="G907" s="9"/>
    </row>
    <row r="908">
      <c r="D908" s="9"/>
      <c r="G908" s="9"/>
    </row>
    <row r="909">
      <c r="D909" s="9"/>
      <c r="G909" s="9"/>
    </row>
    <row r="910">
      <c r="D910" s="9"/>
      <c r="G910" s="9"/>
    </row>
    <row r="911">
      <c r="D911" s="9"/>
      <c r="G911" s="9"/>
    </row>
    <row r="912">
      <c r="D912" s="9"/>
      <c r="G912" s="9"/>
    </row>
    <row r="913">
      <c r="D913" s="9"/>
      <c r="G913" s="9"/>
    </row>
    <row r="914">
      <c r="D914" s="9"/>
      <c r="G914" s="9"/>
    </row>
    <row r="915">
      <c r="D915" s="9"/>
      <c r="G915" s="9"/>
    </row>
    <row r="916">
      <c r="D916" s="9"/>
      <c r="G916" s="9"/>
    </row>
    <row r="917">
      <c r="D917" s="9"/>
      <c r="G917" s="9"/>
    </row>
    <row r="918">
      <c r="D918" s="9"/>
      <c r="G918" s="9"/>
    </row>
    <row r="919">
      <c r="D919" s="9"/>
      <c r="G919" s="9"/>
    </row>
    <row r="920">
      <c r="D920" s="9"/>
      <c r="G920" s="9"/>
    </row>
    <row r="921">
      <c r="D921" s="9"/>
      <c r="G921" s="9"/>
    </row>
    <row r="922">
      <c r="D922" s="9"/>
      <c r="G922" s="9"/>
    </row>
    <row r="923">
      <c r="D923" s="9"/>
      <c r="G923" s="9"/>
    </row>
    <row r="924">
      <c r="D924" s="9"/>
      <c r="G924" s="9"/>
    </row>
    <row r="925">
      <c r="D925" s="9"/>
      <c r="G925" s="9"/>
    </row>
    <row r="926">
      <c r="D926" s="9"/>
      <c r="G926" s="9"/>
    </row>
    <row r="927">
      <c r="D927" s="9"/>
      <c r="G927" s="9"/>
    </row>
    <row r="928">
      <c r="D928" s="9"/>
      <c r="G928" s="9"/>
    </row>
    <row r="929">
      <c r="D929" s="9"/>
      <c r="G929" s="9"/>
    </row>
    <row r="930">
      <c r="D930" s="9"/>
      <c r="G930" s="9"/>
    </row>
    <row r="931">
      <c r="D931" s="9"/>
      <c r="G931" s="9"/>
    </row>
    <row r="932">
      <c r="D932" s="9"/>
      <c r="G932" s="9"/>
    </row>
    <row r="933">
      <c r="D933" s="9"/>
      <c r="G933" s="9"/>
    </row>
    <row r="934">
      <c r="D934" s="9"/>
      <c r="G934" s="9"/>
    </row>
    <row r="935">
      <c r="D935" s="9"/>
      <c r="G935" s="9"/>
    </row>
    <row r="936">
      <c r="D936" s="9"/>
      <c r="G936" s="9"/>
    </row>
    <row r="937">
      <c r="D937" s="9"/>
      <c r="G937" s="9"/>
    </row>
    <row r="938">
      <c r="D938" s="9"/>
      <c r="G938" s="9"/>
    </row>
    <row r="939">
      <c r="D939" s="9"/>
      <c r="G939" s="9"/>
    </row>
    <row r="940">
      <c r="D940" s="9"/>
      <c r="G940" s="9"/>
    </row>
    <row r="941">
      <c r="D941" s="9"/>
      <c r="G941" s="9"/>
    </row>
    <row r="942">
      <c r="D942" s="9"/>
      <c r="G942" s="9"/>
    </row>
    <row r="943">
      <c r="D943" s="9"/>
      <c r="G943" s="9"/>
    </row>
    <row r="944">
      <c r="D944" s="9"/>
      <c r="G944" s="9"/>
    </row>
    <row r="945">
      <c r="D945" s="9"/>
      <c r="G945" s="9"/>
    </row>
    <row r="946">
      <c r="D946" s="9"/>
      <c r="G946" s="9"/>
    </row>
    <row r="947">
      <c r="D947" s="9"/>
      <c r="G947" s="9"/>
    </row>
    <row r="948">
      <c r="D948" s="9"/>
      <c r="G948" s="9"/>
    </row>
    <row r="949">
      <c r="D949" s="9"/>
      <c r="G949" s="9"/>
    </row>
    <row r="950">
      <c r="D950" s="9"/>
      <c r="G950" s="9"/>
    </row>
    <row r="951">
      <c r="D951" s="9"/>
      <c r="G951" s="9"/>
    </row>
    <row r="952">
      <c r="D952" s="9"/>
      <c r="G952" s="9"/>
    </row>
    <row r="953">
      <c r="D953" s="9"/>
      <c r="G953" s="9"/>
    </row>
    <row r="954">
      <c r="D954" s="9"/>
      <c r="G954" s="9"/>
    </row>
    <row r="955">
      <c r="D955" s="9"/>
      <c r="G955" s="9"/>
    </row>
    <row r="956">
      <c r="D956" s="9"/>
      <c r="G956" s="9"/>
    </row>
    <row r="957">
      <c r="D957" s="9"/>
      <c r="G957" s="9"/>
    </row>
    <row r="958">
      <c r="D958" s="9"/>
      <c r="G958" s="9"/>
    </row>
    <row r="959">
      <c r="D959" s="9"/>
      <c r="G959" s="9"/>
    </row>
    <row r="960">
      <c r="D960" s="9"/>
      <c r="G960" s="9"/>
    </row>
    <row r="961">
      <c r="D961" s="9"/>
      <c r="G961" s="9"/>
    </row>
    <row r="962">
      <c r="D962" s="9"/>
      <c r="G962" s="9"/>
    </row>
    <row r="963">
      <c r="D963" s="9"/>
      <c r="G963" s="9"/>
    </row>
    <row r="964">
      <c r="D964" s="9"/>
      <c r="G964" s="9"/>
    </row>
    <row r="965">
      <c r="D965" s="9"/>
      <c r="G965" s="9"/>
    </row>
    <row r="966">
      <c r="D966" s="9"/>
      <c r="G966" s="9"/>
    </row>
    <row r="967">
      <c r="D967" s="9"/>
      <c r="G967" s="9"/>
    </row>
    <row r="968">
      <c r="D968" s="9"/>
      <c r="G968" s="9"/>
    </row>
    <row r="969">
      <c r="D969" s="9"/>
      <c r="G969" s="9"/>
    </row>
    <row r="970">
      <c r="D970" s="9"/>
      <c r="G970" s="9"/>
    </row>
    <row r="971">
      <c r="D971" s="9"/>
      <c r="G971" s="9"/>
    </row>
    <row r="972">
      <c r="D972" s="9"/>
      <c r="G972" s="9"/>
    </row>
    <row r="973">
      <c r="D973" s="9"/>
      <c r="G973" s="9"/>
    </row>
    <row r="974">
      <c r="D974" s="9"/>
      <c r="G974" s="9"/>
    </row>
    <row r="975">
      <c r="D975" s="9"/>
      <c r="G975" s="9"/>
    </row>
    <row r="976">
      <c r="D976" s="9"/>
      <c r="G976" s="9"/>
    </row>
    <row r="977">
      <c r="D977" s="9"/>
      <c r="G977" s="9"/>
    </row>
    <row r="978">
      <c r="D978" s="9"/>
      <c r="G978" s="9"/>
    </row>
    <row r="979">
      <c r="D979" s="9"/>
      <c r="G979" s="9"/>
    </row>
    <row r="980">
      <c r="D980" s="9"/>
      <c r="G980" s="9"/>
    </row>
    <row r="981">
      <c r="D981" s="9"/>
      <c r="G981" s="9"/>
    </row>
    <row r="982">
      <c r="D982" s="9"/>
      <c r="G982" s="9"/>
    </row>
    <row r="983">
      <c r="D983" s="9"/>
      <c r="G983" s="9"/>
    </row>
    <row r="984">
      <c r="D984" s="9"/>
      <c r="G984" s="9"/>
    </row>
    <row r="985">
      <c r="D985" s="9"/>
      <c r="G985" s="9"/>
    </row>
    <row r="986">
      <c r="D986" s="9"/>
      <c r="G986" s="9"/>
    </row>
    <row r="987">
      <c r="D987" s="9"/>
      <c r="G987" s="9"/>
    </row>
    <row r="988">
      <c r="D988" s="9"/>
      <c r="G988" s="9"/>
    </row>
    <row r="989">
      <c r="D989" s="9"/>
      <c r="G989" s="9"/>
    </row>
    <row r="990">
      <c r="D990" s="9"/>
      <c r="G990" s="9"/>
    </row>
    <row r="991">
      <c r="D991" s="9"/>
      <c r="G991" s="9"/>
    </row>
    <row r="992">
      <c r="D992" s="9"/>
      <c r="G992" s="9"/>
    </row>
    <row r="993">
      <c r="D993" s="9"/>
      <c r="G993" s="9"/>
    </row>
    <row r="994">
      <c r="D994" s="9"/>
      <c r="G994" s="9"/>
    </row>
    <row r="995">
      <c r="D995" s="9"/>
      <c r="G995" s="9"/>
    </row>
    <row r="996">
      <c r="D996" s="9"/>
      <c r="G996" s="9"/>
    </row>
    <row r="997">
      <c r="D997" s="9"/>
      <c r="G997" s="9"/>
    </row>
    <row r="998">
      <c r="D998" s="9"/>
      <c r="G998" s="9"/>
    </row>
    <row r="999">
      <c r="D999" s="9"/>
      <c r="G999" s="9"/>
    </row>
    <row r="1000">
      <c r="D1000" s="9"/>
      <c r="G1000" s="9"/>
    </row>
  </sheetData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5.57"/>
    <col customWidth="1" min="3" max="3" width="27.86"/>
    <col customWidth="1" min="5" max="5" width="26.29"/>
  </cols>
  <sheetData>
    <row r="1">
      <c r="A1" s="94" t="s">
        <v>126</v>
      </c>
      <c r="B1" s="96" t="s">
        <v>48</v>
      </c>
      <c r="C1" s="97"/>
      <c r="D1" s="97"/>
      <c r="E1" s="102" t="s">
        <v>127</v>
      </c>
      <c r="F1" s="98"/>
      <c r="G1" s="102" t="s">
        <v>128</v>
      </c>
      <c r="H1" s="98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45">
        <v>43369.0</v>
      </c>
      <c r="C2" s="105" t="s">
        <v>130</v>
      </c>
      <c r="D2" s="106">
        <f>sum(1000+135.83+60+20+775.59)</f>
        <v>1991.42</v>
      </c>
      <c r="E2" s="97"/>
      <c r="F2" s="98"/>
      <c r="G2" s="97"/>
      <c r="H2" s="98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97" t="s">
        <v>131</v>
      </c>
      <c r="B3" s="145">
        <v>43489.0</v>
      </c>
      <c r="C3" s="105" t="s">
        <v>132</v>
      </c>
      <c r="D3" s="108"/>
      <c r="E3" s="109" t="s">
        <v>231</v>
      </c>
      <c r="F3" s="110">
        <v>775.59</v>
      </c>
      <c r="G3" s="97" t="s">
        <v>216</v>
      </c>
      <c r="H3" s="114">
        <v>0.0</v>
      </c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230</v>
      </c>
      <c r="C4" s="105" t="s">
        <v>137</v>
      </c>
      <c r="D4" s="106">
        <f>SUM(300+200+200+350+25+350+300+150)</f>
        <v>1875</v>
      </c>
      <c r="E4" s="109" t="s">
        <v>201</v>
      </c>
      <c r="F4" s="109">
        <v>135.83</v>
      </c>
      <c r="G4" s="97"/>
      <c r="H4" s="98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109" t="s">
        <v>325</v>
      </c>
      <c r="D5" s="111">
        <f>sum(100)</f>
        <v>100</v>
      </c>
      <c r="E5" s="97"/>
      <c r="F5" s="98"/>
      <c r="G5" s="97"/>
      <c r="H5" s="98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E6" s="97"/>
      <c r="F6" s="98"/>
      <c r="G6" s="97"/>
      <c r="H6" s="98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25</v>
      </c>
      <c r="B7" s="112">
        <v>2762.22</v>
      </c>
      <c r="C7" s="105" t="s">
        <v>142</v>
      </c>
      <c r="D7" s="108">
        <f>sum(1800+300+197.7+118.46+99.8)</f>
        <v>2515.96</v>
      </c>
      <c r="E7" s="97"/>
      <c r="F7" s="98"/>
      <c r="G7" s="97"/>
      <c r="H7" s="98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911.42</v>
      </c>
      <c r="G8" s="97"/>
      <c r="H8" s="98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f>sum(400+300+300+700+49+500+400+135.17+200)</f>
        <v>2984.17</v>
      </c>
      <c r="E9" s="97"/>
      <c r="F9" s="98"/>
      <c r="G9" s="97"/>
      <c r="H9" s="98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109" t="s">
        <v>326</v>
      </c>
      <c r="D10" s="98">
        <f>sum(876+499+119+750)</f>
        <v>2244</v>
      </c>
      <c r="E10" s="105"/>
      <c r="F10" s="98"/>
      <c r="G10" s="97"/>
      <c r="H10" s="98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E11" s="98"/>
      <c r="F11" s="97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524.54</v>
      </c>
      <c r="E12" s="98"/>
      <c r="F12" s="97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2762.22</v>
      </c>
      <c r="C13" s="105" t="s">
        <v>157</v>
      </c>
      <c r="D13" s="108">
        <f t="shared" si="1"/>
        <v>0</v>
      </c>
      <c r="E13" s="98"/>
      <c r="F13" s="97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911.42</v>
      </c>
      <c r="C14" s="105" t="s">
        <v>160</v>
      </c>
      <c r="D14" s="108">
        <f t="shared" si="1"/>
        <v>1109.17</v>
      </c>
      <c r="E14" s="98"/>
      <c r="F14" s="97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3673.64</v>
      </c>
      <c r="C15" s="109" t="s">
        <v>327</v>
      </c>
      <c r="D15" s="98">
        <f t="shared" si="1"/>
        <v>2144</v>
      </c>
      <c r="E15" s="98"/>
      <c r="F15" s="97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7744.13</v>
      </c>
      <c r="C16" s="97"/>
      <c r="D16" s="97"/>
      <c r="E16" s="98"/>
      <c r="F16" s="97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142.67</v>
      </c>
      <c r="C17" s="97"/>
      <c r="D17" s="105"/>
      <c r="E17" s="98"/>
      <c r="F17" s="97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7886.8</v>
      </c>
      <c r="C18" s="97"/>
      <c r="D18" s="97"/>
      <c r="E18" s="98"/>
      <c r="F18" s="97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4070.49</v>
      </c>
      <c r="C19" s="97"/>
      <c r="D19" s="97"/>
      <c r="E19" s="98"/>
      <c r="F19" s="97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6943.1796</v>
      </c>
      <c r="C20" s="97"/>
      <c r="D20" s="97"/>
      <c r="E20" s="98"/>
      <c r="F20" s="97"/>
      <c r="G20" s="98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97"/>
      <c r="E21" s="98"/>
      <c r="F21" s="97"/>
      <c r="G21" s="98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147"/>
      <c r="B22" s="98"/>
      <c r="C22" s="97"/>
      <c r="D22" s="97"/>
      <c r="E22" s="98"/>
      <c r="F22" s="97"/>
      <c r="G22" s="98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97"/>
      <c r="E23" s="98"/>
      <c r="F23" s="97"/>
      <c r="G23" s="98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97"/>
      <c r="E24" s="98"/>
      <c r="F24" s="97"/>
      <c r="G24" s="98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97"/>
      <c r="E25" s="98"/>
      <c r="F25" s="97"/>
      <c r="G25" s="98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97"/>
      <c r="E26" s="98"/>
      <c r="F26" s="97"/>
      <c r="G26" s="98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97"/>
      <c r="E27" s="98"/>
      <c r="F27" s="97"/>
      <c r="G27" s="98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97"/>
      <c r="E28" s="98"/>
      <c r="F28" s="97"/>
      <c r="G28" s="98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97"/>
      <c r="E29" s="98"/>
      <c r="F29" s="97"/>
      <c r="G29" s="98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97"/>
      <c r="E30" s="98"/>
      <c r="F30" s="97"/>
      <c r="G30" s="98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97"/>
      <c r="E31" s="98"/>
      <c r="F31" s="97"/>
      <c r="G31" s="98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97"/>
      <c r="E32" s="98"/>
      <c r="F32" s="97"/>
      <c r="G32" s="98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97"/>
      <c r="E33" s="98"/>
      <c r="F33" s="97"/>
      <c r="G33" s="98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97"/>
      <c r="E34" s="98"/>
      <c r="F34" s="97"/>
      <c r="G34" s="98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97"/>
      <c r="E35" s="98"/>
      <c r="F35" s="97"/>
      <c r="G35" s="98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97"/>
      <c r="E36" s="98"/>
      <c r="F36" s="97"/>
      <c r="G36" s="98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97"/>
      <c r="E37" s="98"/>
      <c r="F37" s="97"/>
      <c r="G37" s="98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97"/>
      <c r="E38" s="98"/>
      <c r="F38" s="97"/>
      <c r="G38" s="98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97"/>
      <c r="E39" s="98"/>
      <c r="F39" s="97"/>
      <c r="G39" s="98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97"/>
      <c r="E40" s="98"/>
      <c r="F40" s="97"/>
      <c r="G40" s="98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97"/>
      <c r="E41" s="98"/>
      <c r="F41" s="97"/>
      <c r="G41" s="98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97"/>
      <c r="E42" s="98"/>
      <c r="F42" s="97"/>
      <c r="G42" s="98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97"/>
      <c r="E43" s="98"/>
      <c r="F43" s="97"/>
      <c r="G43" s="98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97"/>
      <c r="E44" s="98"/>
      <c r="F44" s="97"/>
      <c r="G44" s="98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97"/>
      <c r="E45" s="98"/>
      <c r="F45" s="97"/>
      <c r="G45" s="98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97"/>
      <c r="E46" s="98"/>
      <c r="F46" s="97"/>
      <c r="G46" s="98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97"/>
      <c r="E47" s="98"/>
      <c r="F47" s="97"/>
      <c r="G47" s="98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97"/>
      <c r="E48" s="98"/>
      <c r="F48" s="97"/>
      <c r="G48" s="98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97"/>
      <c r="E49" s="98"/>
      <c r="F49" s="97"/>
      <c r="G49" s="98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97"/>
      <c r="E50" s="98"/>
      <c r="F50" s="97"/>
      <c r="G50" s="98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97"/>
      <c r="E51" s="98"/>
      <c r="F51" s="97"/>
      <c r="G51" s="98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97"/>
      <c r="E52" s="98"/>
      <c r="F52" s="97"/>
      <c r="G52" s="98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97"/>
      <c r="E53" s="98"/>
      <c r="F53" s="97"/>
      <c r="G53" s="98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97"/>
      <c r="E54" s="98"/>
      <c r="F54" s="97"/>
      <c r="G54" s="98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97"/>
      <c r="E55" s="98"/>
      <c r="F55" s="97"/>
      <c r="G55" s="98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97"/>
      <c r="E56" s="98"/>
      <c r="F56" s="97"/>
      <c r="G56" s="98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97"/>
      <c r="E57" s="98"/>
      <c r="F57" s="97"/>
      <c r="G57" s="98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97"/>
      <c r="E58" s="98"/>
      <c r="F58" s="97"/>
      <c r="G58" s="98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97"/>
      <c r="E59" s="98"/>
      <c r="F59" s="97"/>
      <c r="G59" s="98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97"/>
      <c r="E60" s="98"/>
      <c r="F60" s="97"/>
      <c r="G60" s="98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97"/>
      <c r="E61" s="98"/>
      <c r="F61" s="97"/>
      <c r="G61" s="98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97"/>
      <c r="E62" s="98"/>
      <c r="F62" s="97"/>
      <c r="G62" s="98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97"/>
      <c r="E63" s="98"/>
      <c r="F63" s="97"/>
      <c r="G63" s="98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97"/>
      <c r="E64" s="98"/>
      <c r="F64" s="97"/>
      <c r="G64" s="98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97"/>
      <c r="E65" s="98"/>
      <c r="F65" s="97"/>
      <c r="G65" s="98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97"/>
      <c r="E66" s="98"/>
      <c r="F66" s="97"/>
      <c r="G66" s="98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97"/>
      <c r="E67" s="98"/>
      <c r="F67" s="97"/>
      <c r="G67" s="98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97"/>
      <c r="E68" s="98"/>
      <c r="F68" s="97"/>
      <c r="G68" s="98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97"/>
      <c r="E69" s="98"/>
      <c r="F69" s="97"/>
      <c r="G69" s="98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97"/>
      <c r="E70" s="98"/>
      <c r="F70" s="97"/>
      <c r="G70" s="98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97"/>
      <c r="E71" s="98"/>
      <c r="F71" s="97"/>
      <c r="G71" s="98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97"/>
      <c r="E72" s="98"/>
      <c r="F72" s="97"/>
      <c r="G72" s="98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97"/>
      <c r="E73" s="98"/>
      <c r="F73" s="97"/>
      <c r="G73" s="98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97"/>
      <c r="E74" s="98"/>
      <c r="F74" s="97"/>
      <c r="G74" s="98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97"/>
      <c r="E75" s="98"/>
      <c r="F75" s="97"/>
      <c r="G75" s="98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97"/>
      <c r="E76" s="98"/>
      <c r="F76" s="97"/>
      <c r="G76" s="98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97"/>
      <c r="E77" s="98"/>
      <c r="F77" s="97"/>
      <c r="G77" s="98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97"/>
      <c r="E78" s="98"/>
      <c r="F78" s="97"/>
      <c r="G78" s="98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97"/>
      <c r="E79" s="98"/>
      <c r="F79" s="97"/>
      <c r="G79" s="98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97"/>
      <c r="E80" s="98"/>
      <c r="F80" s="97"/>
      <c r="G80" s="98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97"/>
      <c r="E81" s="98"/>
      <c r="F81" s="97"/>
      <c r="G81" s="98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97"/>
      <c r="E82" s="98"/>
      <c r="F82" s="97"/>
      <c r="G82" s="98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97"/>
      <c r="E83" s="98"/>
      <c r="F83" s="97"/>
      <c r="G83" s="98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97"/>
      <c r="E84" s="98"/>
      <c r="F84" s="97"/>
      <c r="G84" s="98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97"/>
      <c r="E85" s="98"/>
      <c r="F85" s="97"/>
      <c r="G85" s="98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97"/>
      <c r="E86" s="98"/>
      <c r="F86" s="97"/>
      <c r="G86" s="98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97"/>
      <c r="E87" s="98"/>
      <c r="F87" s="97"/>
      <c r="G87" s="98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97"/>
      <c r="E88" s="98"/>
      <c r="F88" s="97"/>
      <c r="G88" s="98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97"/>
      <c r="E89" s="98"/>
      <c r="F89" s="97"/>
      <c r="G89" s="98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97"/>
      <c r="E90" s="98"/>
      <c r="F90" s="97"/>
      <c r="G90" s="98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97"/>
      <c r="E91" s="98"/>
      <c r="F91" s="97"/>
      <c r="G91" s="98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97"/>
      <c r="E92" s="98"/>
      <c r="F92" s="97"/>
      <c r="G92" s="98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97"/>
      <c r="E93" s="98"/>
      <c r="F93" s="97"/>
      <c r="G93" s="98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97"/>
      <c r="E94" s="98"/>
      <c r="F94" s="97"/>
      <c r="G94" s="98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97"/>
      <c r="E95" s="98"/>
      <c r="F95" s="97"/>
      <c r="G95" s="98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97"/>
      <c r="E96" s="98"/>
      <c r="F96" s="97"/>
      <c r="G96" s="98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97"/>
      <c r="E97" s="98"/>
      <c r="F97" s="97"/>
      <c r="G97" s="98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97"/>
      <c r="E98" s="98"/>
      <c r="F98" s="97"/>
      <c r="G98" s="98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97"/>
      <c r="E99" s="98"/>
      <c r="F99" s="97"/>
      <c r="G99" s="98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97"/>
      <c r="E100" s="98"/>
      <c r="F100" s="97"/>
      <c r="G100" s="98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97"/>
      <c r="E101" s="98"/>
      <c r="F101" s="97"/>
      <c r="G101" s="98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97"/>
      <c r="E102" s="98"/>
      <c r="F102" s="97"/>
      <c r="G102" s="98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97"/>
      <c r="E103" s="98"/>
      <c r="F103" s="97"/>
      <c r="G103" s="98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97"/>
      <c r="E104" s="98"/>
      <c r="F104" s="97"/>
      <c r="G104" s="98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97"/>
      <c r="E105" s="98"/>
      <c r="F105" s="97"/>
      <c r="G105" s="98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97"/>
      <c r="E106" s="98"/>
      <c r="F106" s="97"/>
      <c r="G106" s="98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97"/>
      <c r="E107" s="98"/>
      <c r="F107" s="97"/>
      <c r="G107" s="98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97"/>
      <c r="E108" s="98"/>
      <c r="F108" s="97"/>
      <c r="G108" s="98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97"/>
      <c r="E109" s="98"/>
      <c r="F109" s="97"/>
      <c r="G109" s="98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97"/>
      <c r="E110" s="98"/>
      <c r="F110" s="97"/>
      <c r="G110" s="98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97"/>
      <c r="E111" s="98"/>
      <c r="F111" s="97"/>
      <c r="G111" s="98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97"/>
      <c r="E112" s="98"/>
      <c r="F112" s="97"/>
      <c r="G112" s="98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97"/>
      <c r="E113" s="98"/>
      <c r="F113" s="97"/>
      <c r="G113" s="98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97"/>
      <c r="E114" s="98"/>
      <c r="F114" s="97"/>
      <c r="G114" s="98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97"/>
      <c r="E115" s="98"/>
      <c r="F115" s="97"/>
      <c r="G115" s="98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97"/>
      <c r="E116" s="98"/>
      <c r="F116" s="97"/>
      <c r="G116" s="98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97"/>
      <c r="E117" s="98"/>
      <c r="F117" s="97"/>
      <c r="G117" s="98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97"/>
      <c r="E118" s="98"/>
      <c r="F118" s="97"/>
      <c r="G118" s="98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97"/>
      <c r="E119" s="98"/>
      <c r="F119" s="97"/>
      <c r="G119" s="98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97"/>
      <c r="E120" s="98"/>
      <c r="F120" s="97"/>
      <c r="G120" s="98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97"/>
      <c r="E121" s="98"/>
      <c r="F121" s="97"/>
      <c r="G121" s="98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97"/>
      <c r="E122" s="98"/>
      <c r="F122" s="97"/>
      <c r="G122" s="98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97"/>
      <c r="E123" s="98"/>
      <c r="F123" s="97"/>
      <c r="G123" s="98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97"/>
      <c r="E124" s="98"/>
      <c r="F124" s="97"/>
      <c r="G124" s="98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97"/>
      <c r="E125" s="98"/>
      <c r="F125" s="97"/>
      <c r="G125" s="98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97"/>
      <c r="E126" s="98"/>
      <c r="F126" s="97"/>
      <c r="G126" s="98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97"/>
      <c r="E127" s="98"/>
      <c r="F127" s="97"/>
      <c r="G127" s="98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97"/>
      <c r="E128" s="98"/>
      <c r="F128" s="97"/>
      <c r="G128" s="98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97"/>
      <c r="E129" s="98"/>
      <c r="F129" s="97"/>
      <c r="G129" s="98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97"/>
      <c r="E130" s="98"/>
      <c r="F130" s="97"/>
      <c r="G130" s="98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97"/>
      <c r="E131" s="98"/>
      <c r="F131" s="97"/>
      <c r="G131" s="98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97"/>
      <c r="E132" s="98"/>
      <c r="F132" s="97"/>
      <c r="G132" s="98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97"/>
      <c r="E133" s="98"/>
      <c r="F133" s="97"/>
      <c r="G133" s="98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97"/>
      <c r="E134" s="98"/>
      <c r="F134" s="97"/>
      <c r="G134" s="98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97"/>
      <c r="E135" s="98"/>
      <c r="F135" s="97"/>
      <c r="G135" s="98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97"/>
      <c r="E136" s="98"/>
      <c r="F136" s="97"/>
      <c r="G136" s="98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97"/>
      <c r="E137" s="98"/>
      <c r="F137" s="97"/>
      <c r="G137" s="98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97"/>
      <c r="E138" s="98"/>
      <c r="F138" s="97"/>
      <c r="G138" s="98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97"/>
      <c r="E139" s="98"/>
      <c r="F139" s="97"/>
      <c r="G139" s="98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97"/>
      <c r="E140" s="98"/>
      <c r="F140" s="97"/>
      <c r="G140" s="98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97"/>
      <c r="E141" s="98"/>
      <c r="F141" s="97"/>
      <c r="G141" s="98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97"/>
      <c r="E142" s="98"/>
      <c r="F142" s="97"/>
      <c r="G142" s="98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97"/>
      <c r="E143" s="98"/>
      <c r="F143" s="97"/>
      <c r="G143" s="98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97"/>
      <c r="E144" s="98"/>
      <c r="F144" s="97"/>
      <c r="G144" s="98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97"/>
      <c r="E145" s="98"/>
      <c r="F145" s="97"/>
      <c r="G145" s="98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97"/>
      <c r="E146" s="98"/>
      <c r="F146" s="97"/>
      <c r="G146" s="98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97"/>
      <c r="E147" s="98"/>
      <c r="F147" s="97"/>
      <c r="G147" s="98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97"/>
      <c r="E148" s="98"/>
      <c r="F148" s="97"/>
      <c r="G148" s="98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97"/>
      <c r="E149" s="98"/>
      <c r="F149" s="97"/>
      <c r="G149" s="98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97"/>
      <c r="E150" s="98"/>
      <c r="F150" s="97"/>
      <c r="G150" s="98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97"/>
      <c r="E151" s="98"/>
      <c r="F151" s="97"/>
      <c r="G151" s="98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97"/>
      <c r="E152" s="98"/>
      <c r="F152" s="97"/>
      <c r="G152" s="98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8"/>
      <c r="F153" s="97"/>
      <c r="G153" s="98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97"/>
      <c r="E154" s="98"/>
      <c r="F154" s="97"/>
      <c r="G154" s="98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97"/>
      <c r="E155" s="98"/>
      <c r="F155" s="97"/>
      <c r="G155" s="98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97"/>
      <c r="E156" s="98"/>
      <c r="F156" s="97"/>
      <c r="G156" s="98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97"/>
      <c r="E157" s="98"/>
      <c r="F157" s="97"/>
      <c r="G157" s="98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97"/>
      <c r="E158" s="98"/>
      <c r="F158" s="97"/>
      <c r="G158" s="98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97"/>
      <c r="E159" s="98"/>
      <c r="F159" s="97"/>
      <c r="G159" s="98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97"/>
      <c r="E160" s="98"/>
      <c r="F160" s="97"/>
      <c r="G160" s="98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97"/>
      <c r="E161" s="98"/>
      <c r="F161" s="97"/>
      <c r="G161" s="98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97"/>
      <c r="E162" s="98"/>
      <c r="F162" s="97"/>
      <c r="G162" s="98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97"/>
      <c r="E163" s="98"/>
      <c r="F163" s="97"/>
      <c r="G163" s="98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97"/>
      <c r="E164" s="98"/>
      <c r="F164" s="97"/>
      <c r="G164" s="98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97"/>
      <c r="E165" s="98"/>
      <c r="F165" s="97"/>
      <c r="G165" s="98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8"/>
      <c r="F166" s="97"/>
      <c r="G166" s="98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97"/>
      <c r="E167" s="98"/>
      <c r="F167" s="97"/>
      <c r="G167" s="98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97"/>
      <c r="E168" s="98"/>
      <c r="F168" s="97"/>
      <c r="G168" s="98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97"/>
      <c r="E169" s="98"/>
      <c r="F169" s="97"/>
      <c r="G169" s="98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97"/>
      <c r="E170" s="98"/>
      <c r="F170" s="97"/>
      <c r="G170" s="98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97"/>
      <c r="E171" s="98"/>
      <c r="F171" s="97"/>
      <c r="G171" s="98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97"/>
      <c r="E172" s="98"/>
      <c r="F172" s="97"/>
      <c r="G172" s="98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97"/>
      <c r="E173" s="98"/>
      <c r="F173" s="97"/>
      <c r="G173" s="98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97"/>
      <c r="E174" s="98"/>
      <c r="F174" s="97"/>
      <c r="G174" s="98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97"/>
      <c r="E175" s="98"/>
      <c r="F175" s="97"/>
      <c r="G175" s="98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97"/>
      <c r="E176" s="98"/>
      <c r="F176" s="97"/>
      <c r="G176" s="98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97"/>
      <c r="E177" s="98"/>
      <c r="F177" s="97"/>
      <c r="G177" s="98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97"/>
      <c r="E178" s="98"/>
      <c r="F178" s="97"/>
      <c r="G178" s="98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8"/>
      <c r="F179" s="97"/>
      <c r="G179" s="98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8"/>
      <c r="F180" s="97"/>
      <c r="G180" s="98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8"/>
      <c r="F181" s="97"/>
      <c r="G181" s="98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8"/>
      <c r="F182" s="97"/>
      <c r="G182" s="98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8"/>
      <c r="F183" s="97"/>
      <c r="G183" s="98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8"/>
      <c r="F184" s="97"/>
      <c r="G184" s="98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8"/>
      <c r="F185" s="97"/>
      <c r="G185" s="98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8"/>
      <c r="F186" s="97"/>
      <c r="G186" s="98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8"/>
      <c r="F187" s="97"/>
      <c r="G187" s="98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8"/>
      <c r="F188" s="97"/>
      <c r="G188" s="98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8"/>
      <c r="F189" s="97"/>
      <c r="G189" s="98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8"/>
      <c r="F190" s="97"/>
      <c r="G190" s="98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8"/>
      <c r="F191" s="97"/>
      <c r="G191" s="98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8"/>
      <c r="F192" s="97"/>
      <c r="G192" s="98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8"/>
      <c r="F193" s="97"/>
      <c r="G193" s="98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8"/>
      <c r="F194" s="97"/>
      <c r="G194" s="98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8"/>
      <c r="F195" s="97"/>
      <c r="G195" s="98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8"/>
      <c r="F196" s="97"/>
      <c r="G196" s="98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8"/>
      <c r="F197" s="97"/>
      <c r="G197" s="98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8"/>
      <c r="F198" s="97"/>
      <c r="G198" s="98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8"/>
      <c r="F199" s="97"/>
      <c r="G199" s="98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8"/>
      <c r="F200" s="97"/>
      <c r="G200" s="98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8"/>
      <c r="F201" s="97"/>
      <c r="G201" s="98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8"/>
      <c r="F202" s="97"/>
      <c r="G202" s="98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8"/>
      <c r="F203" s="97"/>
      <c r="G203" s="98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8"/>
      <c r="F204" s="97"/>
      <c r="G204" s="98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8"/>
      <c r="F205" s="97"/>
      <c r="G205" s="98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8"/>
      <c r="F206" s="97"/>
      <c r="G206" s="98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8"/>
      <c r="F207" s="97"/>
      <c r="G207" s="98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8"/>
      <c r="F208" s="97"/>
      <c r="G208" s="98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8"/>
      <c r="F209" s="97"/>
      <c r="G209" s="98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8"/>
      <c r="F210" s="97"/>
      <c r="G210" s="98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8"/>
      <c r="F211" s="97"/>
      <c r="G211" s="98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8"/>
      <c r="F212" s="97"/>
      <c r="G212" s="98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8"/>
      <c r="F213" s="97"/>
      <c r="G213" s="98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8"/>
      <c r="F214" s="97"/>
      <c r="G214" s="98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8"/>
      <c r="F215" s="97"/>
      <c r="G215" s="98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8"/>
      <c r="F216" s="97"/>
      <c r="G216" s="98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8"/>
      <c r="F217" s="97"/>
      <c r="G217" s="98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8"/>
      <c r="F218" s="97"/>
      <c r="G218" s="98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8"/>
      <c r="F219" s="97"/>
      <c r="G219" s="98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8"/>
      <c r="F220" s="97"/>
      <c r="G220" s="98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8"/>
      <c r="F221" s="97"/>
      <c r="G221" s="98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8"/>
      <c r="F222" s="97"/>
      <c r="G222" s="98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8"/>
      <c r="F223" s="97"/>
      <c r="G223" s="98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8"/>
      <c r="F224" s="97"/>
      <c r="G224" s="98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8"/>
      <c r="F225" s="97"/>
      <c r="G225" s="98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8"/>
      <c r="F226" s="97"/>
      <c r="G226" s="98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8"/>
      <c r="F227" s="97"/>
      <c r="G227" s="98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8"/>
      <c r="F228" s="97"/>
      <c r="G228" s="98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8"/>
      <c r="F229" s="97"/>
      <c r="G229" s="98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8"/>
      <c r="F230" s="97"/>
      <c r="G230" s="98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8"/>
      <c r="F231" s="97"/>
      <c r="G231" s="98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8"/>
      <c r="F232" s="97"/>
      <c r="G232" s="98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8"/>
      <c r="F233" s="97"/>
      <c r="G233" s="98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8"/>
      <c r="F234" s="97"/>
      <c r="G234" s="98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8"/>
      <c r="F235" s="97"/>
      <c r="G235" s="98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8"/>
      <c r="F236" s="97"/>
      <c r="G236" s="98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8"/>
      <c r="F237" s="97"/>
      <c r="G237" s="98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8"/>
      <c r="F238" s="97"/>
      <c r="G238" s="98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8"/>
      <c r="F239" s="97"/>
      <c r="G239" s="98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8"/>
      <c r="F240" s="97"/>
      <c r="G240" s="98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8"/>
      <c r="F241" s="97"/>
      <c r="G241" s="98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8"/>
      <c r="F242" s="97"/>
      <c r="G242" s="98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8"/>
      <c r="F243" s="97"/>
      <c r="G243" s="98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8"/>
      <c r="F244" s="97"/>
      <c r="G244" s="98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8"/>
      <c r="F245" s="97"/>
      <c r="G245" s="98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8"/>
      <c r="F246" s="97"/>
      <c r="G246" s="98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8"/>
      <c r="F247" s="97"/>
      <c r="G247" s="98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8"/>
      <c r="F248" s="97"/>
      <c r="G248" s="98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8"/>
      <c r="F249" s="97"/>
      <c r="G249" s="98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8"/>
      <c r="F250" s="97"/>
      <c r="G250" s="98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8"/>
      <c r="F251" s="97"/>
      <c r="G251" s="98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8"/>
      <c r="F252" s="97"/>
      <c r="G252" s="98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8"/>
      <c r="F253" s="97"/>
      <c r="G253" s="98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8"/>
      <c r="F254" s="97"/>
      <c r="G254" s="98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8"/>
      <c r="F255" s="97"/>
      <c r="G255" s="98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8"/>
      <c r="F256" s="97"/>
      <c r="G256" s="98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8"/>
      <c r="F257" s="97"/>
      <c r="G257" s="98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8"/>
      <c r="F258" s="97"/>
      <c r="G258" s="98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8"/>
      <c r="F259" s="97"/>
      <c r="G259" s="98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8"/>
      <c r="F260" s="97"/>
      <c r="G260" s="98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8"/>
      <c r="F261" s="97"/>
      <c r="G261" s="98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8"/>
      <c r="F262" s="97"/>
      <c r="G262" s="98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8"/>
      <c r="F263" s="97"/>
      <c r="G263" s="98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8"/>
      <c r="F264" s="97"/>
      <c r="G264" s="98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8"/>
      <c r="F265" s="97"/>
      <c r="G265" s="98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8"/>
      <c r="F266" s="97"/>
      <c r="G266" s="98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8"/>
      <c r="F267" s="97"/>
      <c r="G267" s="98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8"/>
      <c r="F268" s="97"/>
      <c r="G268" s="98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8"/>
      <c r="F269" s="97"/>
      <c r="G269" s="98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8"/>
      <c r="F270" s="97"/>
      <c r="G270" s="98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8"/>
      <c r="F271" s="97"/>
      <c r="G271" s="98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8"/>
      <c r="F272" s="97"/>
      <c r="G272" s="98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8"/>
      <c r="F273" s="97"/>
      <c r="G273" s="98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8"/>
      <c r="F274" s="97"/>
      <c r="G274" s="98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8"/>
      <c r="F275" s="97"/>
      <c r="G275" s="98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8"/>
      <c r="F276" s="97"/>
      <c r="G276" s="98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8"/>
      <c r="F277" s="97"/>
      <c r="G277" s="98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8"/>
      <c r="F278" s="97"/>
      <c r="G278" s="98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8"/>
      <c r="F279" s="97"/>
      <c r="G279" s="98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8"/>
      <c r="F280" s="97"/>
      <c r="G280" s="98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8"/>
      <c r="F281" s="97"/>
      <c r="G281" s="98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8"/>
      <c r="F282" s="97"/>
      <c r="G282" s="98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8"/>
      <c r="F283" s="97"/>
      <c r="G283" s="98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8"/>
      <c r="F284" s="97"/>
      <c r="G284" s="98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8"/>
      <c r="F285" s="97"/>
      <c r="G285" s="98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8"/>
      <c r="F286" s="97"/>
      <c r="G286" s="98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8"/>
      <c r="F287" s="97"/>
      <c r="G287" s="98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8"/>
      <c r="F288" s="97"/>
      <c r="G288" s="98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8"/>
      <c r="F289" s="97"/>
      <c r="G289" s="98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8"/>
      <c r="F290" s="97"/>
      <c r="G290" s="98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8"/>
      <c r="F291" s="97"/>
      <c r="G291" s="98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8"/>
      <c r="F292" s="97"/>
      <c r="G292" s="98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8"/>
      <c r="F293" s="97"/>
      <c r="G293" s="98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8"/>
      <c r="F294" s="97"/>
      <c r="G294" s="98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8"/>
      <c r="F295" s="97"/>
      <c r="G295" s="98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8"/>
      <c r="F296" s="97"/>
      <c r="G296" s="98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8"/>
      <c r="F297" s="97"/>
      <c r="G297" s="98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8"/>
      <c r="F298" s="97"/>
      <c r="G298" s="98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8"/>
      <c r="F299" s="97"/>
      <c r="G299" s="98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8"/>
      <c r="F300" s="97"/>
      <c r="G300" s="98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8"/>
      <c r="F301" s="97"/>
      <c r="G301" s="98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8"/>
      <c r="F302" s="97"/>
      <c r="G302" s="98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8"/>
      <c r="F303" s="97"/>
      <c r="G303" s="98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8"/>
      <c r="F304" s="97"/>
      <c r="G304" s="98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8"/>
      <c r="F305" s="97"/>
      <c r="G305" s="98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8"/>
      <c r="F306" s="97"/>
      <c r="G306" s="98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8"/>
      <c r="F307" s="97"/>
      <c r="G307" s="98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8"/>
      <c r="F308" s="97"/>
      <c r="G308" s="98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8"/>
      <c r="F309" s="97"/>
      <c r="G309" s="98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8"/>
      <c r="F310" s="97"/>
      <c r="G310" s="98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8"/>
      <c r="F311" s="97"/>
      <c r="G311" s="98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8"/>
      <c r="F312" s="97"/>
      <c r="G312" s="98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8"/>
      <c r="F313" s="97"/>
      <c r="G313" s="98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8"/>
      <c r="F314" s="97"/>
      <c r="G314" s="98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8"/>
      <c r="F315" s="97"/>
      <c r="G315" s="98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8"/>
      <c r="F316" s="97"/>
      <c r="G316" s="98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8"/>
      <c r="F317" s="97"/>
      <c r="G317" s="98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8"/>
      <c r="F318" s="97"/>
      <c r="G318" s="98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8"/>
      <c r="F319" s="97"/>
      <c r="G319" s="98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8"/>
      <c r="F320" s="97"/>
      <c r="G320" s="98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8"/>
      <c r="F321" s="97"/>
      <c r="G321" s="98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8"/>
      <c r="F322" s="97"/>
      <c r="G322" s="98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8"/>
      <c r="F323" s="97"/>
      <c r="G323" s="98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8"/>
      <c r="F324" s="97"/>
      <c r="G324" s="98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8"/>
      <c r="F325" s="97"/>
      <c r="G325" s="98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8"/>
      <c r="F326" s="97"/>
      <c r="G326" s="98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8"/>
      <c r="F327" s="97"/>
      <c r="G327" s="98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8"/>
      <c r="F328" s="97"/>
      <c r="G328" s="98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8"/>
      <c r="F329" s="97"/>
      <c r="G329" s="98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8"/>
      <c r="F330" s="97"/>
      <c r="G330" s="98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8"/>
      <c r="F331" s="97"/>
      <c r="G331" s="98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8"/>
      <c r="F332" s="97"/>
      <c r="G332" s="98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8"/>
      <c r="F333" s="97"/>
      <c r="G333" s="98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8"/>
      <c r="F334" s="97"/>
      <c r="G334" s="98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8"/>
      <c r="F335" s="97"/>
      <c r="G335" s="98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8"/>
      <c r="F336" s="97"/>
      <c r="G336" s="98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8"/>
      <c r="F337" s="97"/>
      <c r="G337" s="98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8"/>
      <c r="F338" s="97"/>
      <c r="G338" s="98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8"/>
      <c r="F339" s="97"/>
      <c r="G339" s="98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8"/>
      <c r="F340" s="97"/>
      <c r="G340" s="98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8"/>
      <c r="F341" s="97"/>
      <c r="G341" s="98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8"/>
      <c r="F342" s="97"/>
      <c r="G342" s="98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8"/>
      <c r="F343" s="97"/>
      <c r="G343" s="98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8"/>
      <c r="F344" s="97"/>
      <c r="G344" s="98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8"/>
      <c r="F345" s="97"/>
      <c r="G345" s="98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8"/>
      <c r="F346" s="97"/>
      <c r="G346" s="98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8"/>
      <c r="F347" s="97"/>
      <c r="G347" s="98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8"/>
      <c r="F348" s="97"/>
      <c r="G348" s="98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8"/>
      <c r="F349" s="97"/>
      <c r="G349" s="98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8"/>
      <c r="F350" s="97"/>
      <c r="G350" s="98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8"/>
      <c r="F351" s="97"/>
      <c r="G351" s="98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8"/>
      <c r="F352" s="97"/>
      <c r="G352" s="98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8"/>
      <c r="F353" s="97"/>
      <c r="G353" s="98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8"/>
      <c r="F354" s="97"/>
      <c r="G354" s="98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8"/>
      <c r="F355" s="97"/>
      <c r="G355" s="98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8"/>
      <c r="F356" s="97"/>
      <c r="G356" s="98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8"/>
      <c r="F357" s="97"/>
      <c r="G357" s="98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8"/>
      <c r="F358" s="97"/>
      <c r="G358" s="98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8"/>
      <c r="F359" s="97"/>
      <c r="G359" s="98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8"/>
      <c r="F360" s="97"/>
      <c r="G360" s="98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8"/>
      <c r="F361" s="97"/>
      <c r="G361" s="98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8"/>
      <c r="F362" s="97"/>
      <c r="G362" s="98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8"/>
      <c r="F363" s="97"/>
      <c r="G363" s="98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8"/>
      <c r="F364" s="97"/>
      <c r="G364" s="98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8"/>
      <c r="F365" s="97"/>
      <c r="G365" s="98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8"/>
      <c r="F366" s="97"/>
      <c r="G366" s="98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8"/>
      <c r="F367" s="97"/>
      <c r="G367" s="98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8"/>
      <c r="F368" s="97"/>
      <c r="G368" s="98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8"/>
      <c r="F369" s="97"/>
      <c r="G369" s="98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8"/>
      <c r="F370" s="97"/>
      <c r="G370" s="98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8"/>
      <c r="F371" s="97"/>
      <c r="G371" s="98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8"/>
      <c r="F372" s="97"/>
      <c r="G372" s="98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8"/>
      <c r="F373" s="97"/>
      <c r="G373" s="98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8"/>
      <c r="F374" s="97"/>
      <c r="G374" s="98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8"/>
      <c r="F375" s="97"/>
      <c r="G375" s="98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8"/>
      <c r="F376" s="97"/>
      <c r="G376" s="98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8"/>
      <c r="F377" s="97"/>
      <c r="G377" s="98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8"/>
      <c r="F378" s="97"/>
      <c r="G378" s="98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8"/>
      <c r="F379" s="97"/>
      <c r="G379" s="98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8"/>
      <c r="F380" s="97"/>
      <c r="G380" s="98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8"/>
      <c r="F381" s="97"/>
      <c r="G381" s="98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8"/>
      <c r="F382" s="97"/>
      <c r="G382" s="98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8"/>
      <c r="F383" s="97"/>
      <c r="G383" s="98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8"/>
      <c r="F384" s="97"/>
      <c r="G384" s="98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8"/>
      <c r="F385" s="97"/>
      <c r="G385" s="98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8"/>
      <c r="F386" s="97"/>
      <c r="G386" s="98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8"/>
      <c r="F387" s="97"/>
      <c r="G387" s="98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8"/>
      <c r="F388" s="97"/>
      <c r="G388" s="98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8"/>
      <c r="F389" s="97"/>
      <c r="G389" s="98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8"/>
      <c r="F390" s="97"/>
      <c r="G390" s="98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8"/>
      <c r="F391" s="97"/>
      <c r="G391" s="98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8"/>
      <c r="F392" s="97"/>
      <c r="G392" s="98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8"/>
      <c r="F393" s="97"/>
      <c r="G393" s="98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8"/>
      <c r="F394" s="97"/>
      <c r="G394" s="98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8"/>
      <c r="F395" s="97"/>
      <c r="G395" s="98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8"/>
      <c r="F396" s="97"/>
      <c r="G396" s="98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8"/>
      <c r="F397" s="97"/>
      <c r="G397" s="98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8"/>
      <c r="F398" s="97"/>
      <c r="G398" s="98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8"/>
      <c r="F399" s="97"/>
      <c r="G399" s="98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8"/>
      <c r="F400" s="97"/>
      <c r="G400" s="98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8"/>
      <c r="F401" s="97"/>
      <c r="G401" s="98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8"/>
      <c r="F402" s="97"/>
      <c r="G402" s="98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8"/>
      <c r="F403" s="97"/>
      <c r="G403" s="98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8"/>
      <c r="F404" s="97"/>
      <c r="G404" s="98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8"/>
      <c r="F405" s="97"/>
      <c r="G405" s="98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8"/>
      <c r="F406" s="97"/>
      <c r="G406" s="98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8"/>
      <c r="F407" s="97"/>
      <c r="G407" s="98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8"/>
      <c r="F408" s="97"/>
      <c r="G408" s="98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8"/>
      <c r="F409" s="97"/>
      <c r="G409" s="98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8"/>
      <c r="F410" s="97"/>
      <c r="G410" s="98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8"/>
      <c r="F411" s="97"/>
      <c r="G411" s="98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8"/>
      <c r="F412" s="97"/>
      <c r="G412" s="98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8"/>
      <c r="F413" s="97"/>
      <c r="G413" s="98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8"/>
      <c r="F414" s="97"/>
      <c r="G414" s="98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8"/>
      <c r="F415" s="97"/>
      <c r="G415" s="98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8"/>
      <c r="F416" s="97"/>
      <c r="G416" s="98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8"/>
      <c r="F417" s="97"/>
      <c r="G417" s="98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8"/>
      <c r="F418" s="97"/>
      <c r="G418" s="98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8"/>
      <c r="F419" s="97"/>
      <c r="G419" s="98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8"/>
      <c r="F420" s="97"/>
      <c r="G420" s="98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8"/>
      <c r="F421" s="97"/>
      <c r="G421" s="98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8"/>
      <c r="F422" s="97"/>
      <c r="G422" s="98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8"/>
      <c r="F423" s="97"/>
      <c r="G423" s="98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8"/>
      <c r="F424" s="97"/>
      <c r="G424" s="98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8"/>
      <c r="F425" s="97"/>
      <c r="G425" s="98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8"/>
      <c r="F426" s="97"/>
      <c r="G426" s="98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8"/>
      <c r="F427" s="97"/>
      <c r="G427" s="98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8"/>
      <c r="F428" s="97"/>
      <c r="G428" s="98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8"/>
      <c r="F429" s="97"/>
      <c r="G429" s="98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8"/>
      <c r="F430" s="97"/>
      <c r="G430" s="98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8"/>
      <c r="F431" s="97"/>
      <c r="G431" s="98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8"/>
      <c r="F432" s="97"/>
      <c r="G432" s="98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8"/>
      <c r="F433" s="97"/>
      <c r="G433" s="98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8"/>
      <c r="F434" s="97"/>
      <c r="G434" s="98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8"/>
      <c r="F435" s="97"/>
      <c r="G435" s="98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8"/>
      <c r="F436" s="97"/>
      <c r="G436" s="98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8"/>
      <c r="F437" s="97"/>
      <c r="G437" s="98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8"/>
      <c r="F438" s="97"/>
      <c r="G438" s="98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8"/>
      <c r="F439" s="97"/>
      <c r="G439" s="98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8"/>
      <c r="F440" s="97"/>
      <c r="G440" s="98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8"/>
      <c r="F441" s="97"/>
      <c r="G441" s="98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8"/>
      <c r="F442" s="97"/>
      <c r="G442" s="98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8"/>
      <c r="F443" s="97"/>
      <c r="G443" s="98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8"/>
      <c r="F444" s="97"/>
      <c r="G444" s="98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8"/>
      <c r="F445" s="97"/>
      <c r="G445" s="98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8"/>
      <c r="F446" s="97"/>
      <c r="G446" s="98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8"/>
      <c r="F447" s="97"/>
      <c r="G447" s="98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8"/>
      <c r="F448" s="97"/>
      <c r="G448" s="98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8"/>
      <c r="F449" s="97"/>
      <c r="G449" s="98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8"/>
      <c r="F450" s="97"/>
      <c r="G450" s="98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8"/>
      <c r="F451" s="97"/>
      <c r="G451" s="98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8"/>
      <c r="F452" s="97"/>
      <c r="G452" s="98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8"/>
      <c r="F453" s="97"/>
      <c r="G453" s="98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8"/>
      <c r="F454" s="97"/>
      <c r="G454" s="98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8"/>
      <c r="F455" s="97"/>
      <c r="G455" s="98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8"/>
      <c r="F456" s="97"/>
      <c r="G456" s="98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8"/>
      <c r="F457" s="97"/>
      <c r="G457" s="98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8"/>
      <c r="F458" s="97"/>
      <c r="G458" s="98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8"/>
      <c r="F459" s="97"/>
      <c r="G459" s="98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8"/>
      <c r="F460" s="97"/>
      <c r="G460" s="98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8"/>
      <c r="F461" s="97"/>
      <c r="G461" s="98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8"/>
      <c r="F462" s="97"/>
      <c r="G462" s="98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8"/>
      <c r="F463" s="97"/>
      <c r="G463" s="98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8"/>
      <c r="F464" s="97"/>
      <c r="G464" s="98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8"/>
      <c r="F465" s="97"/>
      <c r="G465" s="98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8"/>
      <c r="F466" s="97"/>
      <c r="G466" s="98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8"/>
      <c r="F467" s="97"/>
      <c r="G467" s="98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8"/>
      <c r="F468" s="97"/>
      <c r="G468" s="98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8"/>
      <c r="F469" s="97"/>
      <c r="G469" s="98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8"/>
      <c r="F470" s="97"/>
      <c r="G470" s="98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8"/>
      <c r="F471" s="97"/>
      <c r="G471" s="98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8"/>
      <c r="F472" s="97"/>
      <c r="G472" s="98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8"/>
      <c r="F473" s="97"/>
      <c r="G473" s="98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8"/>
      <c r="F474" s="97"/>
      <c r="G474" s="98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8"/>
      <c r="F475" s="97"/>
      <c r="G475" s="98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8"/>
      <c r="F476" s="97"/>
      <c r="G476" s="98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8"/>
      <c r="F477" s="97"/>
      <c r="G477" s="98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8"/>
      <c r="F478" s="97"/>
      <c r="G478" s="98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8"/>
      <c r="F479" s="97"/>
      <c r="G479" s="98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8"/>
      <c r="F480" s="97"/>
      <c r="G480" s="98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8"/>
      <c r="F481" s="97"/>
      <c r="G481" s="98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8"/>
      <c r="F482" s="97"/>
      <c r="G482" s="98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8"/>
      <c r="F483" s="97"/>
      <c r="G483" s="98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8"/>
      <c r="F484" s="97"/>
      <c r="G484" s="98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8"/>
      <c r="F485" s="97"/>
      <c r="G485" s="98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8"/>
      <c r="F486" s="97"/>
      <c r="G486" s="98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8"/>
      <c r="F487" s="97"/>
      <c r="G487" s="98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8"/>
      <c r="F488" s="97"/>
      <c r="G488" s="98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8"/>
      <c r="F489" s="97"/>
      <c r="G489" s="98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8"/>
      <c r="F490" s="97"/>
      <c r="G490" s="98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8"/>
      <c r="F491" s="97"/>
      <c r="G491" s="98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8"/>
      <c r="F492" s="97"/>
      <c r="G492" s="98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8"/>
      <c r="F493" s="97"/>
      <c r="G493" s="98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8"/>
      <c r="F494" s="97"/>
      <c r="G494" s="98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8"/>
      <c r="F495" s="97"/>
      <c r="G495" s="98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8"/>
      <c r="F496" s="97"/>
      <c r="G496" s="98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8"/>
      <c r="F497" s="97"/>
      <c r="G497" s="98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8"/>
      <c r="F498" s="97"/>
      <c r="G498" s="98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8"/>
      <c r="F499" s="97"/>
      <c r="G499" s="98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8"/>
      <c r="F500" s="97"/>
      <c r="G500" s="98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8"/>
      <c r="F501" s="97"/>
      <c r="G501" s="98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8"/>
      <c r="F502" s="97"/>
      <c r="G502" s="98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8"/>
      <c r="F503" s="97"/>
      <c r="G503" s="98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8"/>
      <c r="F504" s="97"/>
      <c r="G504" s="98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8"/>
      <c r="F505" s="97"/>
      <c r="G505" s="98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8"/>
      <c r="F506" s="97"/>
      <c r="G506" s="98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8"/>
      <c r="F507" s="97"/>
      <c r="G507" s="98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8"/>
      <c r="F508" s="97"/>
      <c r="G508" s="98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8"/>
      <c r="F509" s="97"/>
      <c r="G509" s="98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8"/>
      <c r="F510" s="97"/>
      <c r="G510" s="98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8"/>
      <c r="F511" s="97"/>
      <c r="G511" s="98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8"/>
      <c r="F512" s="97"/>
      <c r="G512" s="98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8"/>
      <c r="F513" s="97"/>
      <c r="G513" s="98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8"/>
      <c r="F514" s="97"/>
      <c r="G514" s="98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8"/>
      <c r="F515" s="97"/>
      <c r="G515" s="98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8"/>
      <c r="F516" s="97"/>
      <c r="G516" s="98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8"/>
      <c r="F517" s="97"/>
      <c r="G517" s="98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8"/>
      <c r="F518" s="97"/>
      <c r="G518" s="98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8"/>
      <c r="F519" s="97"/>
      <c r="G519" s="98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8"/>
      <c r="F520" s="97"/>
      <c r="G520" s="98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8"/>
      <c r="F521" s="97"/>
      <c r="G521" s="98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8"/>
      <c r="F522" s="97"/>
      <c r="G522" s="98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8"/>
      <c r="F523" s="97"/>
      <c r="G523" s="98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8"/>
      <c r="F524" s="97"/>
      <c r="G524" s="98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8"/>
      <c r="F525" s="97"/>
      <c r="G525" s="98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8"/>
      <c r="F526" s="97"/>
      <c r="G526" s="98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8"/>
      <c r="F527" s="97"/>
      <c r="G527" s="98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8"/>
      <c r="F528" s="97"/>
      <c r="G528" s="98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8"/>
      <c r="F529" s="97"/>
      <c r="G529" s="98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8"/>
      <c r="F530" s="97"/>
      <c r="G530" s="98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8"/>
      <c r="F531" s="97"/>
      <c r="G531" s="98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8"/>
      <c r="F532" s="97"/>
      <c r="G532" s="98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8"/>
      <c r="F533" s="97"/>
      <c r="G533" s="98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8"/>
      <c r="F534" s="97"/>
      <c r="G534" s="98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8"/>
      <c r="F535" s="97"/>
      <c r="G535" s="98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8"/>
      <c r="F536" s="97"/>
      <c r="G536" s="98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8"/>
      <c r="F537" s="97"/>
      <c r="G537" s="98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8"/>
      <c r="F538" s="97"/>
      <c r="G538" s="98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8"/>
      <c r="F539" s="97"/>
      <c r="G539" s="98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8"/>
      <c r="F540" s="97"/>
      <c r="G540" s="98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8"/>
      <c r="F541" s="97"/>
      <c r="G541" s="98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8"/>
      <c r="F542" s="97"/>
      <c r="G542" s="98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8"/>
      <c r="F543" s="97"/>
      <c r="G543" s="98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8"/>
      <c r="F544" s="97"/>
      <c r="G544" s="98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8"/>
      <c r="F545" s="97"/>
      <c r="G545" s="98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8"/>
      <c r="F546" s="97"/>
      <c r="G546" s="98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8"/>
      <c r="F547" s="97"/>
      <c r="G547" s="98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8"/>
      <c r="F548" s="97"/>
      <c r="G548" s="98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8"/>
      <c r="F549" s="97"/>
      <c r="G549" s="98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8"/>
      <c r="F550" s="97"/>
      <c r="G550" s="98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8"/>
      <c r="F551" s="97"/>
      <c r="G551" s="98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8"/>
      <c r="F552" s="97"/>
      <c r="G552" s="98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8"/>
      <c r="F553" s="97"/>
      <c r="G553" s="98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8"/>
      <c r="F554" s="97"/>
      <c r="G554" s="98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8"/>
      <c r="F555" s="97"/>
      <c r="G555" s="98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8"/>
      <c r="F556" s="97"/>
      <c r="G556" s="98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8"/>
      <c r="F557" s="97"/>
      <c r="G557" s="98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8"/>
      <c r="F558" s="97"/>
      <c r="G558" s="98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8"/>
      <c r="F559" s="97"/>
      <c r="G559" s="98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8"/>
      <c r="F560" s="97"/>
      <c r="G560" s="98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8"/>
      <c r="F561" s="97"/>
      <c r="G561" s="98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8"/>
      <c r="F562" s="97"/>
      <c r="G562" s="98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8"/>
      <c r="F563" s="97"/>
      <c r="G563" s="98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8"/>
      <c r="F564" s="97"/>
      <c r="G564" s="98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8"/>
      <c r="F565" s="97"/>
      <c r="G565" s="98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8"/>
      <c r="F566" s="97"/>
      <c r="G566" s="98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8"/>
      <c r="F567" s="97"/>
      <c r="G567" s="98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8"/>
      <c r="F568" s="97"/>
      <c r="G568" s="98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8"/>
      <c r="F569" s="97"/>
      <c r="G569" s="98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8"/>
      <c r="F570" s="97"/>
      <c r="G570" s="98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8"/>
      <c r="F571" s="97"/>
      <c r="G571" s="98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8"/>
      <c r="F572" s="97"/>
      <c r="G572" s="98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8"/>
      <c r="F573" s="97"/>
      <c r="G573" s="98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8"/>
      <c r="F574" s="97"/>
      <c r="G574" s="98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8"/>
      <c r="F575" s="97"/>
      <c r="G575" s="98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8"/>
      <c r="F576" s="97"/>
      <c r="G576" s="98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8"/>
      <c r="F577" s="97"/>
      <c r="G577" s="98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8"/>
      <c r="F578" s="97"/>
      <c r="G578" s="98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8"/>
      <c r="F579" s="97"/>
      <c r="G579" s="98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8"/>
      <c r="F580" s="97"/>
      <c r="G580" s="98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8"/>
      <c r="F581" s="97"/>
      <c r="G581" s="98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8"/>
      <c r="F582" s="97"/>
      <c r="G582" s="98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8"/>
      <c r="F583" s="97"/>
      <c r="G583" s="98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8"/>
      <c r="F584" s="97"/>
      <c r="G584" s="98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8"/>
      <c r="F585" s="97"/>
      <c r="G585" s="98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8"/>
      <c r="F586" s="97"/>
      <c r="G586" s="98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8"/>
      <c r="F587" s="97"/>
      <c r="G587" s="98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8"/>
      <c r="F588" s="97"/>
      <c r="G588" s="98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8"/>
      <c r="F589" s="97"/>
      <c r="G589" s="98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8"/>
      <c r="F590" s="97"/>
      <c r="G590" s="98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8"/>
      <c r="F591" s="97"/>
      <c r="G591" s="98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8"/>
      <c r="F592" s="97"/>
      <c r="G592" s="98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8"/>
      <c r="F593" s="97"/>
      <c r="G593" s="98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8"/>
      <c r="F594" s="97"/>
      <c r="G594" s="98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8"/>
      <c r="F595" s="97"/>
      <c r="G595" s="98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8"/>
      <c r="F596" s="97"/>
      <c r="G596" s="98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8"/>
      <c r="F597" s="97"/>
      <c r="G597" s="98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8"/>
      <c r="F598" s="97"/>
      <c r="G598" s="98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8"/>
      <c r="F599" s="97"/>
      <c r="G599" s="98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8"/>
      <c r="F600" s="97"/>
      <c r="G600" s="98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8"/>
      <c r="F601" s="97"/>
      <c r="G601" s="98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8"/>
      <c r="F602" s="97"/>
      <c r="G602" s="98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8"/>
      <c r="F603" s="97"/>
      <c r="G603" s="98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8"/>
      <c r="F604" s="97"/>
      <c r="G604" s="98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8"/>
      <c r="F605" s="97"/>
      <c r="G605" s="98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8"/>
      <c r="F606" s="97"/>
      <c r="G606" s="98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8"/>
      <c r="F607" s="97"/>
      <c r="G607" s="98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8"/>
      <c r="F608" s="97"/>
      <c r="G608" s="98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8"/>
      <c r="F609" s="97"/>
      <c r="G609" s="98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8"/>
      <c r="F610" s="97"/>
      <c r="G610" s="98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8"/>
      <c r="F611" s="97"/>
      <c r="G611" s="98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8"/>
      <c r="F612" s="97"/>
      <c r="G612" s="98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8"/>
      <c r="F613" s="97"/>
      <c r="G613" s="98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8"/>
      <c r="F614" s="97"/>
      <c r="G614" s="98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8"/>
      <c r="F615" s="97"/>
      <c r="G615" s="98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8"/>
      <c r="F616" s="97"/>
      <c r="G616" s="98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8"/>
      <c r="F617" s="97"/>
      <c r="G617" s="98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8"/>
      <c r="F618" s="97"/>
      <c r="G618" s="98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8"/>
      <c r="F619" s="97"/>
      <c r="G619" s="98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8"/>
      <c r="F620" s="97"/>
      <c r="G620" s="98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8"/>
      <c r="F621" s="97"/>
      <c r="G621" s="98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8"/>
      <c r="F622" s="97"/>
      <c r="G622" s="98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8"/>
      <c r="F623" s="97"/>
      <c r="G623" s="98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8"/>
      <c r="F624" s="97"/>
      <c r="G624" s="98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8"/>
      <c r="F625" s="97"/>
      <c r="G625" s="98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8"/>
      <c r="F626" s="97"/>
      <c r="G626" s="98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8"/>
      <c r="F627" s="97"/>
      <c r="G627" s="98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8"/>
      <c r="F628" s="97"/>
      <c r="G628" s="98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8"/>
      <c r="F629" s="97"/>
      <c r="G629" s="98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8"/>
      <c r="F630" s="97"/>
      <c r="G630" s="98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8"/>
      <c r="F631" s="97"/>
      <c r="G631" s="98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8"/>
      <c r="F632" s="97"/>
      <c r="G632" s="98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8"/>
      <c r="F633" s="97"/>
      <c r="G633" s="98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8"/>
      <c r="F634" s="97"/>
      <c r="G634" s="98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8"/>
      <c r="F635" s="97"/>
      <c r="G635" s="98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8"/>
      <c r="F636" s="97"/>
      <c r="G636" s="98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8"/>
      <c r="F637" s="97"/>
      <c r="G637" s="98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8"/>
      <c r="F638" s="97"/>
      <c r="G638" s="98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8"/>
      <c r="F639" s="97"/>
      <c r="G639" s="98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8"/>
      <c r="F640" s="97"/>
      <c r="G640" s="98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8"/>
      <c r="F641" s="97"/>
      <c r="G641" s="98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8"/>
      <c r="F642" s="97"/>
      <c r="G642" s="98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8"/>
      <c r="F643" s="97"/>
      <c r="G643" s="98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8"/>
      <c r="F644" s="97"/>
      <c r="G644" s="98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8"/>
      <c r="F645" s="97"/>
      <c r="G645" s="98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8"/>
      <c r="F646" s="97"/>
      <c r="G646" s="98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8"/>
      <c r="F647" s="97"/>
      <c r="G647" s="98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8"/>
      <c r="F648" s="97"/>
      <c r="G648" s="98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8"/>
      <c r="F649" s="97"/>
      <c r="G649" s="98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8"/>
      <c r="F650" s="97"/>
      <c r="G650" s="98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8"/>
      <c r="F651" s="97"/>
      <c r="G651" s="98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8"/>
      <c r="F652" s="97"/>
      <c r="G652" s="98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8"/>
      <c r="F653" s="97"/>
      <c r="G653" s="98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8"/>
      <c r="F654" s="97"/>
      <c r="G654" s="98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8"/>
      <c r="F655" s="97"/>
      <c r="G655" s="98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8"/>
      <c r="F656" s="97"/>
      <c r="G656" s="98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8"/>
      <c r="F657" s="97"/>
      <c r="G657" s="98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8"/>
      <c r="F658" s="97"/>
      <c r="G658" s="98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8"/>
      <c r="F659" s="97"/>
      <c r="G659" s="98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8"/>
      <c r="F660" s="97"/>
      <c r="G660" s="98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8"/>
      <c r="F661" s="97"/>
      <c r="G661" s="98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8"/>
      <c r="F662" s="97"/>
      <c r="G662" s="98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8"/>
      <c r="F663" s="97"/>
      <c r="G663" s="98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8"/>
      <c r="F664" s="97"/>
      <c r="G664" s="98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8"/>
      <c r="F665" s="97"/>
      <c r="G665" s="98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8"/>
      <c r="F666" s="97"/>
      <c r="G666" s="98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8"/>
      <c r="F667" s="97"/>
      <c r="G667" s="98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8"/>
      <c r="F668" s="97"/>
      <c r="G668" s="98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8"/>
      <c r="F669" s="97"/>
      <c r="G669" s="98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8"/>
      <c r="F670" s="97"/>
      <c r="G670" s="98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8"/>
      <c r="F671" s="97"/>
      <c r="G671" s="98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8"/>
      <c r="F672" s="97"/>
      <c r="G672" s="98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8"/>
      <c r="F673" s="97"/>
      <c r="G673" s="98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8"/>
      <c r="F674" s="97"/>
      <c r="G674" s="98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8"/>
      <c r="F675" s="97"/>
      <c r="G675" s="98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8"/>
      <c r="F676" s="97"/>
      <c r="G676" s="98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8"/>
      <c r="F677" s="97"/>
      <c r="G677" s="98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8"/>
      <c r="F678" s="97"/>
      <c r="G678" s="98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8"/>
      <c r="F679" s="97"/>
      <c r="G679" s="98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8"/>
      <c r="F680" s="97"/>
      <c r="G680" s="98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8"/>
      <c r="F681" s="97"/>
      <c r="G681" s="98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8"/>
      <c r="F682" s="97"/>
      <c r="G682" s="98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8"/>
      <c r="F683" s="97"/>
      <c r="G683" s="98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8"/>
      <c r="F684" s="97"/>
      <c r="G684" s="98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8"/>
      <c r="F685" s="97"/>
      <c r="G685" s="98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8"/>
      <c r="F686" s="97"/>
      <c r="G686" s="98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8"/>
      <c r="F687" s="97"/>
      <c r="G687" s="98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8"/>
      <c r="F688" s="97"/>
      <c r="G688" s="98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8"/>
      <c r="F689" s="97"/>
      <c r="G689" s="98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8"/>
      <c r="F690" s="97"/>
      <c r="G690" s="98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8"/>
      <c r="F691" s="97"/>
      <c r="G691" s="98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8"/>
      <c r="F692" s="97"/>
      <c r="G692" s="98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8"/>
      <c r="F693" s="97"/>
      <c r="G693" s="98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8"/>
      <c r="F694" s="97"/>
      <c r="G694" s="98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8"/>
      <c r="F695" s="97"/>
      <c r="G695" s="98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8"/>
      <c r="F696" s="97"/>
      <c r="G696" s="98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8"/>
      <c r="F697" s="97"/>
      <c r="G697" s="98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8"/>
      <c r="F698" s="97"/>
      <c r="G698" s="98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8"/>
      <c r="F699" s="97"/>
      <c r="G699" s="98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8"/>
      <c r="F700" s="97"/>
      <c r="G700" s="98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8"/>
      <c r="F701" s="97"/>
      <c r="G701" s="98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8"/>
      <c r="F702" s="97"/>
      <c r="G702" s="98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8"/>
      <c r="F703" s="97"/>
      <c r="G703" s="98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8"/>
      <c r="F704" s="97"/>
      <c r="G704" s="98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8"/>
      <c r="F705" s="97"/>
      <c r="G705" s="98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8"/>
      <c r="F706" s="97"/>
      <c r="G706" s="98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8"/>
      <c r="F707" s="97"/>
      <c r="G707" s="98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8"/>
      <c r="F708" s="97"/>
      <c r="G708" s="98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8"/>
      <c r="F709" s="97"/>
      <c r="G709" s="98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8"/>
      <c r="F710" s="97"/>
      <c r="G710" s="98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8"/>
      <c r="F711" s="97"/>
      <c r="G711" s="98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8"/>
      <c r="F712" s="97"/>
      <c r="G712" s="98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8"/>
      <c r="F713" s="97"/>
      <c r="G713" s="98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8"/>
      <c r="F714" s="97"/>
      <c r="G714" s="98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8"/>
      <c r="F715" s="97"/>
      <c r="G715" s="98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8"/>
      <c r="F716" s="97"/>
      <c r="G716" s="98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8"/>
      <c r="F717" s="97"/>
      <c r="G717" s="98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8"/>
      <c r="F718" s="97"/>
      <c r="G718" s="98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8"/>
      <c r="F719" s="97"/>
      <c r="G719" s="98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8"/>
      <c r="F720" s="97"/>
      <c r="G720" s="98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8"/>
      <c r="F721" s="97"/>
      <c r="G721" s="98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8"/>
      <c r="F722" s="97"/>
      <c r="G722" s="98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8"/>
      <c r="F723" s="97"/>
      <c r="G723" s="98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8"/>
      <c r="F724" s="97"/>
      <c r="G724" s="98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8"/>
      <c r="F725" s="97"/>
      <c r="G725" s="98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8"/>
      <c r="F726" s="97"/>
      <c r="G726" s="98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8"/>
      <c r="F727" s="97"/>
      <c r="G727" s="98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8"/>
      <c r="F728" s="97"/>
      <c r="G728" s="98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8"/>
      <c r="F729" s="97"/>
      <c r="G729" s="98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8"/>
      <c r="F730" s="97"/>
      <c r="G730" s="98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8"/>
      <c r="F731" s="97"/>
      <c r="G731" s="98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8"/>
      <c r="F732" s="97"/>
      <c r="G732" s="98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8"/>
      <c r="F733" s="97"/>
      <c r="G733" s="98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8"/>
      <c r="F734" s="97"/>
      <c r="G734" s="98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8"/>
      <c r="F735" s="97"/>
      <c r="G735" s="98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8"/>
      <c r="F736" s="97"/>
      <c r="G736" s="98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8"/>
      <c r="F737" s="97"/>
      <c r="G737" s="98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8"/>
      <c r="F738" s="97"/>
      <c r="G738" s="98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8"/>
      <c r="F739" s="97"/>
      <c r="G739" s="98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8"/>
      <c r="F740" s="97"/>
      <c r="G740" s="98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8"/>
      <c r="F741" s="97"/>
      <c r="G741" s="98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8"/>
      <c r="F742" s="97"/>
      <c r="G742" s="98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8"/>
      <c r="F743" s="97"/>
      <c r="G743" s="98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8"/>
      <c r="F744" s="97"/>
      <c r="G744" s="98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8"/>
      <c r="F745" s="97"/>
      <c r="G745" s="98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8"/>
      <c r="F746" s="97"/>
      <c r="G746" s="98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8"/>
      <c r="F747" s="97"/>
      <c r="G747" s="98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8"/>
      <c r="F748" s="97"/>
      <c r="G748" s="98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8"/>
      <c r="F749" s="97"/>
      <c r="G749" s="98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8"/>
      <c r="F750" s="97"/>
      <c r="G750" s="98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8"/>
      <c r="F751" s="97"/>
      <c r="G751" s="98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8"/>
      <c r="F752" s="97"/>
      <c r="G752" s="98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8"/>
      <c r="F753" s="97"/>
      <c r="G753" s="98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8"/>
      <c r="F754" s="97"/>
      <c r="G754" s="98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8"/>
      <c r="F755" s="97"/>
      <c r="G755" s="98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8"/>
      <c r="F756" s="97"/>
      <c r="G756" s="98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8"/>
      <c r="F757" s="97"/>
      <c r="G757" s="98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8"/>
      <c r="F758" s="97"/>
      <c r="G758" s="98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8"/>
      <c r="F759" s="97"/>
      <c r="G759" s="98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8"/>
      <c r="F760" s="97"/>
      <c r="G760" s="98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8"/>
      <c r="F761" s="97"/>
      <c r="G761" s="98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8"/>
      <c r="F762" s="97"/>
      <c r="G762" s="98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8"/>
      <c r="F763" s="97"/>
      <c r="G763" s="98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8"/>
      <c r="F764" s="97"/>
      <c r="G764" s="98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8"/>
      <c r="F765" s="97"/>
      <c r="G765" s="98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8"/>
      <c r="F766" s="97"/>
      <c r="G766" s="98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8"/>
      <c r="F767" s="97"/>
      <c r="G767" s="98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8"/>
      <c r="F768" s="97"/>
      <c r="G768" s="98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8"/>
      <c r="F769" s="97"/>
      <c r="G769" s="98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8"/>
      <c r="F770" s="97"/>
      <c r="G770" s="98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8"/>
      <c r="F771" s="97"/>
      <c r="G771" s="98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8"/>
      <c r="F772" s="97"/>
      <c r="G772" s="98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8"/>
      <c r="F773" s="97"/>
      <c r="G773" s="98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8"/>
      <c r="F774" s="97"/>
      <c r="G774" s="98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8"/>
      <c r="F775" s="97"/>
      <c r="G775" s="98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8"/>
      <c r="F776" s="97"/>
      <c r="G776" s="98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8"/>
      <c r="F777" s="97"/>
      <c r="G777" s="98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8"/>
      <c r="F778" s="97"/>
      <c r="G778" s="98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8"/>
      <c r="F779" s="97"/>
      <c r="G779" s="98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8"/>
      <c r="F780" s="97"/>
      <c r="G780" s="98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8"/>
      <c r="F781" s="97"/>
      <c r="G781" s="98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8"/>
      <c r="F782" s="97"/>
      <c r="G782" s="98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8"/>
      <c r="F783" s="97"/>
      <c r="G783" s="98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8"/>
      <c r="F784" s="97"/>
      <c r="G784" s="98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8"/>
      <c r="F785" s="97"/>
      <c r="G785" s="98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8"/>
      <c r="F786" s="97"/>
      <c r="G786" s="98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8"/>
      <c r="F787" s="97"/>
      <c r="G787" s="98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8"/>
      <c r="F788" s="97"/>
      <c r="G788" s="98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8"/>
      <c r="F789" s="97"/>
      <c r="G789" s="98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8"/>
      <c r="F790" s="97"/>
      <c r="G790" s="98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8"/>
      <c r="F791" s="97"/>
      <c r="G791" s="98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8"/>
      <c r="F792" s="97"/>
      <c r="G792" s="98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8"/>
      <c r="F793" s="97"/>
      <c r="G793" s="98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8"/>
      <c r="F794" s="97"/>
      <c r="G794" s="98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8"/>
      <c r="F795" s="97"/>
      <c r="G795" s="98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8"/>
      <c r="F796" s="97"/>
      <c r="G796" s="98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8"/>
      <c r="F797" s="97"/>
      <c r="G797" s="98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8"/>
      <c r="F798" s="97"/>
      <c r="G798" s="98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8"/>
      <c r="F799" s="97"/>
      <c r="G799" s="98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8"/>
      <c r="F800" s="97"/>
      <c r="G800" s="98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8"/>
      <c r="F801" s="97"/>
      <c r="G801" s="98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8"/>
      <c r="F802" s="97"/>
      <c r="G802" s="98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8"/>
      <c r="F803" s="97"/>
      <c r="G803" s="98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8"/>
      <c r="F804" s="97"/>
      <c r="G804" s="98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8"/>
      <c r="F805" s="97"/>
      <c r="G805" s="98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8"/>
      <c r="F806" s="97"/>
      <c r="G806" s="98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8"/>
      <c r="F807" s="97"/>
      <c r="G807" s="98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8"/>
      <c r="F808" s="97"/>
      <c r="G808" s="98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8"/>
      <c r="F809" s="97"/>
      <c r="G809" s="98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8"/>
      <c r="F810" s="97"/>
      <c r="G810" s="98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8"/>
      <c r="F811" s="97"/>
      <c r="G811" s="98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8"/>
      <c r="F812" s="97"/>
      <c r="G812" s="98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8"/>
      <c r="F813" s="97"/>
      <c r="G813" s="98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8"/>
      <c r="F814" s="97"/>
      <c r="G814" s="98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8"/>
      <c r="F815" s="97"/>
      <c r="G815" s="98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8"/>
      <c r="F816" s="97"/>
      <c r="G816" s="98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8"/>
      <c r="F817" s="97"/>
      <c r="G817" s="98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8"/>
      <c r="F818" s="97"/>
      <c r="G818" s="98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8"/>
      <c r="F819" s="97"/>
      <c r="G819" s="98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8"/>
      <c r="F820" s="97"/>
      <c r="G820" s="98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8"/>
      <c r="F821" s="97"/>
      <c r="G821" s="98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8"/>
      <c r="F822" s="97"/>
      <c r="G822" s="98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8"/>
      <c r="F823" s="97"/>
      <c r="G823" s="98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8"/>
      <c r="F824" s="97"/>
      <c r="G824" s="98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8"/>
      <c r="F825" s="97"/>
      <c r="G825" s="98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8"/>
      <c r="F826" s="97"/>
      <c r="G826" s="98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8"/>
      <c r="F827" s="97"/>
      <c r="G827" s="98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8"/>
      <c r="F828" s="97"/>
      <c r="G828" s="98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8"/>
      <c r="F829" s="97"/>
      <c r="G829" s="98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8"/>
      <c r="F830" s="97"/>
      <c r="G830" s="98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8"/>
      <c r="F831" s="97"/>
      <c r="G831" s="98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8"/>
      <c r="F832" s="97"/>
      <c r="G832" s="98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8"/>
      <c r="F833" s="97"/>
      <c r="G833" s="98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8"/>
      <c r="F834" s="97"/>
      <c r="G834" s="98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8"/>
      <c r="F835" s="97"/>
      <c r="G835" s="98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8"/>
      <c r="F836" s="97"/>
      <c r="G836" s="98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8"/>
      <c r="F837" s="97"/>
      <c r="G837" s="98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8"/>
      <c r="F838" s="97"/>
      <c r="G838" s="98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8"/>
      <c r="F839" s="97"/>
      <c r="G839" s="98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8"/>
      <c r="F840" s="97"/>
      <c r="G840" s="98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8"/>
      <c r="F841" s="97"/>
      <c r="G841" s="98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8"/>
      <c r="F842" s="97"/>
      <c r="G842" s="98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8"/>
      <c r="F843" s="97"/>
      <c r="G843" s="98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8"/>
      <c r="F844" s="97"/>
      <c r="G844" s="98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8"/>
      <c r="F845" s="97"/>
      <c r="G845" s="98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8"/>
      <c r="F846" s="97"/>
      <c r="G846" s="98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8"/>
      <c r="F847" s="97"/>
      <c r="G847" s="98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8"/>
      <c r="F848" s="97"/>
      <c r="G848" s="98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8"/>
      <c r="F849" s="97"/>
      <c r="G849" s="98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8"/>
      <c r="F850" s="97"/>
      <c r="G850" s="98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8"/>
      <c r="F851" s="97"/>
      <c r="G851" s="98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8"/>
      <c r="F852" s="97"/>
      <c r="G852" s="98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8"/>
      <c r="F853" s="97"/>
      <c r="G853" s="98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8"/>
      <c r="F854" s="97"/>
      <c r="G854" s="98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8"/>
      <c r="F855" s="97"/>
      <c r="G855" s="98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8"/>
      <c r="F856" s="97"/>
      <c r="G856" s="98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8"/>
      <c r="F857" s="97"/>
      <c r="G857" s="98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8"/>
      <c r="F858" s="97"/>
      <c r="G858" s="98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8"/>
      <c r="F859" s="97"/>
      <c r="G859" s="98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8"/>
      <c r="F860" s="97"/>
      <c r="G860" s="98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8"/>
      <c r="F861" s="97"/>
      <c r="G861" s="98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8"/>
      <c r="F862" s="97"/>
      <c r="G862" s="98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8"/>
      <c r="F863" s="97"/>
      <c r="G863" s="98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8"/>
      <c r="F864" s="97"/>
      <c r="G864" s="98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8"/>
      <c r="F865" s="97"/>
      <c r="G865" s="98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8"/>
      <c r="F866" s="97"/>
      <c r="G866" s="98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8"/>
      <c r="F867" s="97"/>
      <c r="G867" s="98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8"/>
      <c r="F868" s="97"/>
      <c r="G868" s="98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8"/>
      <c r="F869" s="97"/>
      <c r="G869" s="98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8"/>
      <c r="F870" s="97"/>
      <c r="G870" s="98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8"/>
      <c r="F871" s="97"/>
      <c r="G871" s="98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8"/>
      <c r="F872" s="97"/>
      <c r="G872" s="98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8"/>
      <c r="F873" s="97"/>
      <c r="G873" s="98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8"/>
      <c r="F874" s="97"/>
      <c r="G874" s="98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8"/>
      <c r="F875" s="97"/>
      <c r="G875" s="98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8"/>
      <c r="F876" s="97"/>
      <c r="G876" s="98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8"/>
      <c r="F877" s="97"/>
      <c r="G877" s="98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8"/>
      <c r="F878" s="97"/>
      <c r="G878" s="98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8"/>
      <c r="F879" s="97"/>
      <c r="G879" s="98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8"/>
      <c r="F880" s="97"/>
      <c r="G880" s="98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8"/>
      <c r="F881" s="97"/>
      <c r="G881" s="98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8"/>
      <c r="F882" s="97"/>
      <c r="G882" s="98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8"/>
      <c r="F883" s="97"/>
      <c r="G883" s="98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8"/>
      <c r="F884" s="97"/>
      <c r="G884" s="98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8"/>
      <c r="F885" s="97"/>
      <c r="G885" s="98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8"/>
      <c r="F886" s="97"/>
      <c r="G886" s="98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8"/>
      <c r="F887" s="97"/>
      <c r="G887" s="98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8"/>
      <c r="F888" s="97"/>
      <c r="G888" s="98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8"/>
      <c r="F889" s="97"/>
      <c r="G889" s="98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8"/>
      <c r="F890" s="97"/>
      <c r="G890" s="98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8"/>
      <c r="F891" s="97"/>
      <c r="G891" s="98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8"/>
      <c r="F892" s="97"/>
      <c r="G892" s="98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8"/>
      <c r="F893" s="97"/>
      <c r="G893" s="98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8"/>
      <c r="F894" s="97"/>
      <c r="G894" s="98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8"/>
      <c r="F895" s="97"/>
      <c r="G895" s="98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8"/>
      <c r="F896" s="97"/>
      <c r="G896" s="98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8"/>
      <c r="F897" s="97"/>
      <c r="G897" s="98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8"/>
      <c r="F898" s="97"/>
      <c r="G898" s="98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8"/>
      <c r="F899" s="97"/>
      <c r="G899" s="98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8"/>
      <c r="F900" s="97"/>
      <c r="G900" s="98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8"/>
      <c r="F901" s="97"/>
      <c r="G901" s="98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8"/>
      <c r="F902" s="97"/>
      <c r="G902" s="98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8"/>
      <c r="F903" s="97"/>
      <c r="G903" s="98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8"/>
      <c r="F904" s="97"/>
      <c r="G904" s="98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8"/>
      <c r="F905" s="97"/>
      <c r="G905" s="98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8"/>
      <c r="F906" s="97"/>
      <c r="G906" s="98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8"/>
      <c r="F907" s="97"/>
      <c r="G907" s="98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8"/>
      <c r="F908" s="97"/>
      <c r="G908" s="98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8"/>
      <c r="F909" s="97"/>
      <c r="G909" s="98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8"/>
      <c r="F910" s="97"/>
      <c r="G910" s="98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8"/>
      <c r="F911" s="97"/>
      <c r="G911" s="98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8"/>
      <c r="F912" s="97"/>
      <c r="G912" s="98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8"/>
      <c r="F913" s="97"/>
      <c r="G913" s="98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8"/>
      <c r="F914" s="97"/>
      <c r="G914" s="98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8"/>
      <c r="F915" s="97"/>
      <c r="G915" s="98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8"/>
      <c r="F916" s="97"/>
      <c r="G916" s="98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8"/>
      <c r="F917" s="97"/>
      <c r="G917" s="98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8"/>
      <c r="F918" s="97"/>
      <c r="G918" s="98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8"/>
      <c r="F919" s="97"/>
      <c r="G919" s="98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8"/>
      <c r="F920" s="97"/>
      <c r="G920" s="98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8"/>
      <c r="F921" s="97"/>
      <c r="G921" s="98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8"/>
      <c r="F922" s="97"/>
      <c r="G922" s="98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8"/>
      <c r="F923" s="97"/>
      <c r="G923" s="98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8"/>
      <c r="F924" s="97"/>
      <c r="G924" s="98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8"/>
      <c r="F925" s="97"/>
      <c r="G925" s="98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8"/>
      <c r="F926" s="97"/>
      <c r="G926" s="98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8"/>
      <c r="F927" s="97"/>
      <c r="G927" s="98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8"/>
      <c r="F928" s="97"/>
      <c r="G928" s="98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8"/>
      <c r="F929" s="97"/>
      <c r="G929" s="98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8"/>
      <c r="F930" s="97"/>
      <c r="G930" s="98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8"/>
      <c r="F931" s="97"/>
      <c r="G931" s="98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8"/>
      <c r="F932" s="97"/>
      <c r="G932" s="98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8"/>
      <c r="F933" s="97"/>
      <c r="G933" s="98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8"/>
      <c r="F934" s="97"/>
      <c r="G934" s="98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8"/>
      <c r="F935" s="97"/>
      <c r="G935" s="98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8"/>
      <c r="F936" s="97"/>
      <c r="G936" s="98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8"/>
      <c r="F937" s="97"/>
      <c r="G937" s="98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8"/>
      <c r="F938" s="97"/>
      <c r="G938" s="98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8"/>
      <c r="F939" s="97"/>
      <c r="G939" s="98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8"/>
      <c r="F940" s="97"/>
      <c r="G940" s="98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8"/>
      <c r="F941" s="97"/>
      <c r="G941" s="98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8"/>
      <c r="F942" s="97"/>
      <c r="G942" s="98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8"/>
      <c r="F943" s="97"/>
      <c r="G943" s="98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8"/>
      <c r="F944" s="97"/>
      <c r="G944" s="98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8"/>
      <c r="F945" s="97"/>
      <c r="G945" s="98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8"/>
      <c r="F946" s="97"/>
      <c r="G946" s="98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8"/>
      <c r="F947" s="97"/>
      <c r="G947" s="98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8"/>
      <c r="F948" s="97"/>
      <c r="G948" s="98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8"/>
      <c r="F949" s="97"/>
      <c r="G949" s="98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8"/>
      <c r="F950" s="97"/>
      <c r="G950" s="98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8"/>
      <c r="F951" s="97"/>
      <c r="G951" s="98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8"/>
      <c r="F952" s="97"/>
      <c r="G952" s="98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8"/>
      <c r="F953" s="97"/>
      <c r="G953" s="98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8"/>
      <c r="F954" s="97"/>
      <c r="G954" s="98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8"/>
      <c r="F955" s="97"/>
      <c r="G955" s="98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8"/>
      <c r="F956" s="97"/>
      <c r="G956" s="98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8"/>
      <c r="F957" s="97"/>
      <c r="G957" s="98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8"/>
      <c r="F958" s="97"/>
      <c r="G958" s="98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8"/>
      <c r="F959" s="97"/>
      <c r="G959" s="98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8"/>
      <c r="F960" s="97"/>
      <c r="G960" s="98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8"/>
      <c r="F961" s="97"/>
      <c r="G961" s="98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8"/>
      <c r="F962" s="97"/>
      <c r="G962" s="98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8"/>
      <c r="F963" s="97"/>
      <c r="G963" s="98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8"/>
      <c r="F964" s="97"/>
      <c r="G964" s="98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8"/>
      <c r="F965" s="97"/>
      <c r="G965" s="98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8"/>
      <c r="F966" s="97"/>
      <c r="G966" s="98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8"/>
      <c r="F967" s="97"/>
      <c r="G967" s="98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8"/>
      <c r="F968" s="97"/>
      <c r="G968" s="98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8"/>
      <c r="F969" s="97"/>
      <c r="G969" s="98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8"/>
      <c r="F970" s="97"/>
      <c r="G970" s="98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8"/>
      <c r="F971" s="97"/>
      <c r="G971" s="98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8"/>
      <c r="F972" s="97"/>
      <c r="G972" s="98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8"/>
      <c r="F973" s="97"/>
      <c r="G973" s="98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8"/>
      <c r="F974" s="97"/>
      <c r="G974" s="98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8"/>
      <c r="F975" s="97"/>
      <c r="G975" s="98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8"/>
      <c r="F976" s="97"/>
      <c r="G976" s="98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8"/>
      <c r="F977" s="97"/>
      <c r="G977" s="98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8"/>
      <c r="F978" s="97"/>
      <c r="G978" s="98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8"/>
      <c r="F979" s="97"/>
      <c r="G979" s="98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8"/>
      <c r="F980" s="97"/>
      <c r="G980" s="98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8"/>
      <c r="F981" s="97"/>
      <c r="G981" s="98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8"/>
      <c r="F982" s="97"/>
      <c r="G982" s="98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8"/>
      <c r="F983" s="97"/>
      <c r="G983" s="98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8"/>
      <c r="F984" s="97"/>
      <c r="G984" s="98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8"/>
      <c r="F985" s="97"/>
      <c r="G985" s="98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8"/>
      <c r="F986" s="97"/>
      <c r="G986" s="98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8"/>
      <c r="F987" s="97"/>
      <c r="G987" s="98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8"/>
      <c r="F988" s="97"/>
      <c r="G988" s="98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8"/>
      <c r="F989" s="97"/>
      <c r="G989" s="98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8"/>
      <c r="F990" s="97"/>
      <c r="G990" s="98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8"/>
      <c r="F991" s="97"/>
      <c r="G991" s="98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8"/>
      <c r="F992" s="97"/>
      <c r="G992" s="98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8"/>
      <c r="F993" s="97"/>
      <c r="G993" s="98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8"/>
      <c r="F994" s="97"/>
      <c r="G994" s="98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8"/>
      <c r="F995" s="97"/>
      <c r="G995" s="98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8"/>
      <c r="F996" s="97"/>
      <c r="G996" s="98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8"/>
      <c r="F997" s="97"/>
      <c r="G997" s="98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8"/>
      <c r="F998" s="97"/>
      <c r="G998" s="98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8"/>
      <c r="F999" s="97"/>
      <c r="G999" s="98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8"/>
      <c r="F1000" s="97"/>
      <c r="G1000" s="98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6.57"/>
    <col customWidth="1" min="2" max="2" width="25.71"/>
    <col customWidth="1" min="3" max="3" width="28.57"/>
    <col customWidth="1" min="4" max="4" width="28.71"/>
    <col customWidth="1" min="5" max="5" width="30.0"/>
  </cols>
  <sheetData>
    <row r="1">
      <c r="A1" s="14" t="s">
        <v>126</v>
      </c>
      <c r="B1" s="14" t="s">
        <v>90</v>
      </c>
      <c r="D1" s="88"/>
      <c r="E1" s="14" t="s">
        <v>201</v>
      </c>
      <c r="F1" s="30">
        <v>602.07</v>
      </c>
      <c r="G1" s="14" t="s">
        <v>202</v>
      </c>
    </row>
    <row r="2">
      <c r="A2" s="14" t="s">
        <v>129</v>
      </c>
      <c r="B2" s="86">
        <v>43507.0</v>
      </c>
      <c r="C2" s="87" t="s">
        <v>130</v>
      </c>
      <c r="D2" s="5">
        <v>1963.12</v>
      </c>
      <c r="E2" s="14" t="s">
        <v>201</v>
      </c>
      <c r="F2" s="30">
        <f>sum(1.48*129.67)</f>
        <v>191.9116</v>
      </c>
      <c r="G2" s="14" t="s">
        <v>251</v>
      </c>
    </row>
    <row r="3">
      <c r="A3" s="14" t="s">
        <v>131</v>
      </c>
      <c r="B3" s="86">
        <v>43515.0</v>
      </c>
      <c r="C3" s="87" t="s">
        <v>132</v>
      </c>
      <c r="D3" s="5">
        <v>0.0</v>
      </c>
      <c r="E3" s="14" t="s">
        <v>328</v>
      </c>
      <c r="F3" s="30">
        <v>140.14</v>
      </c>
    </row>
    <row r="4">
      <c r="A4" s="14" t="s">
        <v>135</v>
      </c>
      <c r="B4" s="14" t="s">
        <v>329</v>
      </c>
      <c r="C4" s="87" t="s">
        <v>137</v>
      </c>
      <c r="D4" s="5">
        <v>0.0</v>
      </c>
      <c r="F4" s="30"/>
    </row>
    <row r="5">
      <c r="C5" s="7" t="s">
        <v>139</v>
      </c>
      <c r="D5" s="5">
        <v>0.0</v>
      </c>
      <c r="F5" s="30"/>
    </row>
    <row r="6">
      <c r="A6" s="14" t="s">
        <v>140</v>
      </c>
      <c r="D6" s="88"/>
      <c r="E6" s="7" t="s">
        <v>220</v>
      </c>
      <c r="F6" s="88">
        <f>sum(F1:F5)</f>
        <v>934.1216</v>
      </c>
    </row>
    <row r="7">
      <c r="A7" s="14" t="s">
        <v>210</v>
      </c>
      <c r="B7" s="91">
        <v>1029.0</v>
      </c>
      <c r="C7" s="7" t="s">
        <v>142</v>
      </c>
      <c r="D7" s="5">
        <v>3685.01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D11" s="88"/>
      <c r="E11" s="9"/>
    </row>
    <row r="12">
      <c r="C12" s="7" t="s">
        <v>153</v>
      </c>
      <c r="D12" s="88">
        <f t="shared" ref="D12:D15" si="1">sum(D7-D2)</f>
        <v>1721.89</v>
      </c>
      <c r="E12" s="85"/>
    </row>
    <row r="13">
      <c r="A13" s="14" t="s">
        <v>156</v>
      </c>
      <c r="B13" s="93">
        <f>sum(B7:B10)</f>
        <v>1029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934.1216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1963.1216</v>
      </c>
      <c r="C15" s="7" t="s">
        <v>162</v>
      </c>
      <c r="D15" s="88">
        <f t="shared" si="1"/>
        <v>0</v>
      </c>
      <c r="E15" s="85"/>
    </row>
    <row r="16">
      <c r="A16" s="14" t="s">
        <v>164</v>
      </c>
      <c r="B16" s="95">
        <v>3685.01</v>
      </c>
      <c r="D16" s="88"/>
      <c r="E16" s="85"/>
    </row>
    <row r="17">
      <c r="A17" s="14" t="s">
        <v>166</v>
      </c>
      <c r="B17" s="95">
        <v>0.0</v>
      </c>
      <c r="D17" s="5"/>
      <c r="E17" s="88"/>
    </row>
    <row r="18">
      <c r="A18" s="14" t="s">
        <v>168</v>
      </c>
      <c r="B18" s="99">
        <f>sum(B16+B17)</f>
        <v>3685.01</v>
      </c>
      <c r="D18" s="88"/>
      <c r="E18" s="9"/>
    </row>
    <row r="19">
      <c r="A19" s="14" t="s">
        <v>169</v>
      </c>
      <c r="B19" s="90">
        <f>sum(B16-B15)</f>
        <v>1721.8884</v>
      </c>
      <c r="D19" s="88"/>
    </row>
    <row r="20">
      <c r="A20" s="14" t="s">
        <v>330</v>
      </c>
      <c r="B20" s="103">
        <f>sum(B15*0.89)</f>
        <v>1747.178224</v>
      </c>
      <c r="D20" s="88"/>
    </row>
    <row r="21">
      <c r="A21" s="14" t="s">
        <v>173</v>
      </c>
      <c r="B21" s="30">
        <v>0.0</v>
      </c>
      <c r="D21" s="88"/>
    </row>
    <row r="22">
      <c r="D22" s="88"/>
    </row>
    <row r="23">
      <c r="D23" s="88"/>
    </row>
    <row r="24">
      <c r="D24" s="88"/>
    </row>
    <row r="25">
      <c r="D25" s="88"/>
    </row>
    <row r="26">
      <c r="D26" s="88"/>
    </row>
    <row r="27">
      <c r="D27" s="88"/>
    </row>
    <row r="28">
      <c r="D28" s="88"/>
    </row>
    <row r="29">
      <c r="D29" s="88"/>
    </row>
    <row r="30">
      <c r="D30" s="88"/>
    </row>
    <row r="31">
      <c r="D31" s="88"/>
    </row>
    <row r="32">
      <c r="D32" s="88"/>
    </row>
    <row r="33">
      <c r="D33" s="88"/>
    </row>
    <row r="34">
      <c r="D34" s="88"/>
    </row>
    <row r="35">
      <c r="D35" s="88"/>
    </row>
    <row r="36">
      <c r="D36" s="88"/>
    </row>
    <row r="37">
      <c r="D37" s="88"/>
    </row>
    <row r="38">
      <c r="D38" s="88"/>
    </row>
    <row r="39">
      <c r="D39" s="88"/>
    </row>
    <row r="40">
      <c r="D40" s="88"/>
    </row>
    <row r="41">
      <c r="D41" s="88"/>
    </row>
    <row r="42">
      <c r="D42" s="88"/>
    </row>
    <row r="43">
      <c r="D43" s="88"/>
    </row>
    <row r="44">
      <c r="D44" s="88"/>
    </row>
    <row r="45">
      <c r="D45" s="88"/>
    </row>
    <row r="46">
      <c r="D46" s="88"/>
    </row>
    <row r="47">
      <c r="D47" s="88"/>
    </row>
    <row r="48">
      <c r="D48" s="88"/>
    </row>
    <row r="49">
      <c r="D49" s="88"/>
    </row>
    <row r="50">
      <c r="D50" s="88"/>
    </row>
    <row r="51">
      <c r="D51" s="88"/>
    </row>
    <row r="52">
      <c r="D52" s="88"/>
    </row>
    <row r="53">
      <c r="D53" s="88"/>
    </row>
    <row r="54">
      <c r="D54" s="88"/>
    </row>
    <row r="55">
      <c r="D55" s="88"/>
    </row>
    <row r="56">
      <c r="D56" s="88"/>
    </row>
    <row r="57">
      <c r="D57" s="88"/>
    </row>
    <row r="58">
      <c r="D58" s="88"/>
    </row>
    <row r="59">
      <c r="D59" s="88"/>
    </row>
    <row r="60">
      <c r="D60" s="88"/>
    </row>
    <row r="61">
      <c r="D61" s="88"/>
    </row>
    <row r="62">
      <c r="D62" s="88"/>
    </row>
    <row r="63">
      <c r="D63" s="88"/>
    </row>
    <row r="64">
      <c r="D64" s="88"/>
    </row>
    <row r="65">
      <c r="D65" s="88"/>
    </row>
    <row r="66">
      <c r="D66" s="88"/>
    </row>
    <row r="67">
      <c r="D67" s="88"/>
    </row>
    <row r="68">
      <c r="D68" s="88"/>
    </row>
    <row r="69">
      <c r="D69" s="88"/>
    </row>
    <row r="70">
      <c r="D70" s="88"/>
    </row>
    <row r="71">
      <c r="D71" s="88"/>
    </row>
    <row r="72">
      <c r="D72" s="88"/>
    </row>
    <row r="73">
      <c r="D73" s="88"/>
    </row>
    <row r="74">
      <c r="D74" s="88"/>
    </row>
    <row r="75">
      <c r="D75" s="88"/>
    </row>
    <row r="76">
      <c r="D76" s="88"/>
    </row>
    <row r="77">
      <c r="D77" s="88"/>
    </row>
    <row r="78">
      <c r="D78" s="88"/>
    </row>
    <row r="79">
      <c r="D79" s="88"/>
    </row>
    <row r="80">
      <c r="D80" s="88"/>
    </row>
    <row r="81">
      <c r="D81" s="88"/>
    </row>
    <row r="82">
      <c r="D82" s="88"/>
    </row>
    <row r="83">
      <c r="D83" s="88"/>
    </row>
    <row r="84">
      <c r="D84" s="88"/>
    </row>
    <row r="85">
      <c r="D85" s="88"/>
    </row>
    <row r="86">
      <c r="D86" s="88"/>
    </row>
    <row r="87">
      <c r="D87" s="88"/>
    </row>
    <row r="88">
      <c r="D88" s="88"/>
    </row>
    <row r="89">
      <c r="D89" s="88"/>
    </row>
    <row r="90">
      <c r="D90" s="88"/>
    </row>
    <row r="91">
      <c r="D91" s="88"/>
    </row>
    <row r="92">
      <c r="D92" s="88"/>
    </row>
    <row r="93">
      <c r="D93" s="88"/>
    </row>
    <row r="94">
      <c r="D94" s="88"/>
    </row>
    <row r="95">
      <c r="D95" s="88"/>
    </row>
    <row r="96">
      <c r="D96" s="88"/>
    </row>
    <row r="97">
      <c r="D97" s="88"/>
    </row>
    <row r="98">
      <c r="D98" s="88"/>
    </row>
    <row r="99">
      <c r="D99" s="88"/>
    </row>
    <row r="100">
      <c r="D100" s="88"/>
    </row>
    <row r="101">
      <c r="D101" s="88"/>
    </row>
    <row r="102">
      <c r="D102" s="88"/>
    </row>
    <row r="103">
      <c r="D103" s="88"/>
    </row>
    <row r="104">
      <c r="D104" s="88"/>
    </row>
    <row r="105">
      <c r="D105" s="88"/>
    </row>
    <row r="106">
      <c r="D106" s="88"/>
    </row>
    <row r="107">
      <c r="D107" s="88"/>
    </row>
    <row r="108">
      <c r="D108" s="88"/>
    </row>
    <row r="109">
      <c r="D109" s="88"/>
    </row>
    <row r="110">
      <c r="D110" s="88"/>
    </row>
    <row r="111">
      <c r="D111" s="88"/>
    </row>
    <row r="112">
      <c r="D112" s="88"/>
    </row>
    <row r="113">
      <c r="D113" s="88"/>
    </row>
    <row r="114">
      <c r="D114" s="88"/>
    </row>
    <row r="115">
      <c r="D115" s="88"/>
    </row>
    <row r="116">
      <c r="D116" s="88"/>
    </row>
    <row r="117">
      <c r="D117" s="88"/>
    </row>
    <row r="118">
      <c r="D118" s="88"/>
    </row>
    <row r="119">
      <c r="D119" s="88"/>
    </row>
    <row r="120">
      <c r="D120" s="88"/>
    </row>
    <row r="121">
      <c r="D121" s="88"/>
    </row>
    <row r="122">
      <c r="D122" s="88"/>
    </row>
    <row r="123">
      <c r="D123" s="88"/>
    </row>
    <row r="124">
      <c r="D124" s="88"/>
    </row>
    <row r="125">
      <c r="D125" s="88"/>
    </row>
    <row r="126">
      <c r="D126" s="88"/>
    </row>
    <row r="127">
      <c r="D127" s="88"/>
    </row>
    <row r="128">
      <c r="D128" s="88"/>
    </row>
    <row r="129">
      <c r="D129" s="88"/>
    </row>
    <row r="130">
      <c r="D130" s="88"/>
    </row>
    <row r="131">
      <c r="D131" s="88"/>
    </row>
    <row r="132">
      <c r="D132" s="88"/>
    </row>
    <row r="133">
      <c r="D133" s="88"/>
    </row>
    <row r="134">
      <c r="D134" s="88"/>
    </row>
    <row r="135">
      <c r="D135" s="88"/>
    </row>
    <row r="136">
      <c r="D136" s="88"/>
    </row>
    <row r="137">
      <c r="D137" s="88"/>
    </row>
    <row r="138">
      <c r="D138" s="88"/>
    </row>
    <row r="139">
      <c r="D139" s="88"/>
    </row>
    <row r="140">
      <c r="D140" s="88"/>
    </row>
    <row r="141">
      <c r="D141" s="88"/>
    </row>
    <row r="142">
      <c r="D142" s="88"/>
    </row>
    <row r="143">
      <c r="D143" s="88"/>
    </row>
    <row r="144">
      <c r="D144" s="88"/>
    </row>
    <row r="145">
      <c r="D145" s="88"/>
    </row>
    <row r="146">
      <c r="D146" s="88"/>
    </row>
    <row r="147">
      <c r="D147" s="88"/>
    </row>
    <row r="148">
      <c r="D148" s="88"/>
    </row>
    <row r="149">
      <c r="D149" s="88"/>
    </row>
    <row r="150">
      <c r="D150" s="88"/>
    </row>
    <row r="151">
      <c r="D151" s="88"/>
    </row>
    <row r="152">
      <c r="D152" s="88"/>
    </row>
    <row r="153">
      <c r="D153" s="88"/>
    </row>
    <row r="154">
      <c r="D154" s="88"/>
    </row>
    <row r="155">
      <c r="D155" s="88"/>
    </row>
    <row r="156">
      <c r="D156" s="88"/>
    </row>
    <row r="157">
      <c r="D157" s="88"/>
    </row>
    <row r="158">
      <c r="D158" s="88"/>
    </row>
    <row r="159">
      <c r="D159" s="88"/>
    </row>
    <row r="160">
      <c r="D160" s="88"/>
    </row>
    <row r="161">
      <c r="D161" s="88"/>
    </row>
    <row r="162">
      <c r="D162" s="88"/>
    </row>
    <row r="163">
      <c r="D163" s="88"/>
    </row>
    <row r="164">
      <c r="D164" s="88"/>
    </row>
    <row r="165">
      <c r="D165" s="88"/>
    </row>
    <row r="166">
      <c r="D166" s="88"/>
    </row>
    <row r="167">
      <c r="D167" s="88"/>
    </row>
    <row r="168">
      <c r="D168" s="88"/>
    </row>
    <row r="169">
      <c r="D169" s="88"/>
    </row>
    <row r="170">
      <c r="D170" s="88"/>
    </row>
    <row r="171">
      <c r="D171" s="88"/>
    </row>
    <row r="172">
      <c r="D172" s="88"/>
    </row>
    <row r="173">
      <c r="D173" s="88"/>
    </row>
    <row r="174">
      <c r="D174" s="88"/>
    </row>
    <row r="175">
      <c r="D175" s="88"/>
    </row>
    <row r="176">
      <c r="D176" s="88"/>
    </row>
    <row r="177">
      <c r="D177" s="88"/>
    </row>
    <row r="178">
      <c r="D178" s="88"/>
    </row>
    <row r="179">
      <c r="D179" s="88"/>
    </row>
    <row r="180">
      <c r="D180" s="88"/>
    </row>
    <row r="181">
      <c r="D181" s="88"/>
    </row>
    <row r="182">
      <c r="D182" s="88"/>
    </row>
    <row r="183">
      <c r="D183" s="88"/>
    </row>
    <row r="184">
      <c r="D184" s="88"/>
    </row>
    <row r="185">
      <c r="D185" s="88"/>
    </row>
    <row r="186">
      <c r="D186" s="88"/>
    </row>
    <row r="187">
      <c r="D187" s="88"/>
    </row>
    <row r="188">
      <c r="D188" s="88"/>
    </row>
    <row r="189">
      <c r="D189" s="88"/>
    </row>
    <row r="190">
      <c r="D190" s="88"/>
    </row>
    <row r="191">
      <c r="D191" s="88"/>
    </row>
    <row r="192">
      <c r="D192" s="88"/>
    </row>
    <row r="193">
      <c r="D193" s="88"/>
    </row>
    <row r="194">
      <c r="D194" s="88"/>
    </row>
    <row r="195">
      <c r="D195" s="88"/>
    </row>
    <row r="196">
      <c r="D196" s="88"/>
    </row>
    <row r="197">
      <c r="D197" s="88"/>
    </row>
    <row r="198">
      <c r="D198" s="88"/>
    </row>
    <row r="199">
      <c r="D199" s="88"/>
    </row>
    <row r="200">
      <c r="D200" s="88"/>
    </row>
    <row r="201">
      <c r="D201" s="88"/>
    </row>
    <row r="202">
      <c r="D202" s="88"/>
    </row>
    <row r="203">
      <c r="D203" s="88"/>
    </row>
    <row r="204">
      <c r="D204" s="88"/>
    </row>
    <row r="205">
      <c r="D205" s="88"/>
    </row>
    <row r="206">
      <c r="D206" s="88"/>
    </row>
    <row r="207">
      <c r="D207" s="88"/>
    </row>
    <row r="208">
      <c r="D208" s="88"/>
    </row>
    <row r="209">
      <c r="D209" s="88"/>
    </row>
    <row r="210">
      <c r="D210" s="88"/>
    </row>
    <row r="211">
      <c r="D211" s="88"/>
    </row>
    <row r="212">
      <c r="D212" s="88"/>
    </row>
    <row r="213">
      <c r="D213" s="88"/>
    </row>
    <row r="214">
      <c r="D214" s="88"/>
    </row>
    <row r="215">
      <c r="D215" s="88"/>
    </row>
    <row r="216">
      <c r="D216" s="88"/>
    </row>
    <row r="217">
      <c r="D217" s="88"/>
    </row>
    <row r="218">
      <c r="D218" s="88"/>
    </row>
    <row r="219">
      <c r="D219" s="88"/>
    </row>
    <row r="220">
      <c r="D220" s="88"/>
    </row>
    <row r="221">
      <c r="D221" s="88"/>
    </row>
    <row r="222">
      <c r="D222" s="88"/>
    </row>
    <row r="223">
      <c r="D223" s="88"/>
    </row>
    <row r="224">
      <c r="D224" s="88"/>
    </row>
    <row r="225">
      <c r="D225" s="88"/>
    </row>
    <row r="226">
      <c r="D226" s="88"/>
    </row>
    <row r="227">
      <c r="D227" s="88"/>
    </row>
    <row r="228">
      <c r="D228" s="88"/>
    </row>
    <row r="229">
      <c r="D229" s="88"/>
    </row>
    <row r="230">
      <c r="D230" s="88"/>
    </row>
    <row r="231">
      <c r="D231" s="88"/>
    </row>
    <row r="232">
      <c r="D232" s="88"/>
    </row>
    <row r="233">
      <c r="D233" s="88"/>
    </row>
    <row r="234">
      <c r="D234" s="88"/>
    </row>
    <row r="235">
      <c r="D235" s="88"/>
    </row>
    <row r="236">
      <c r="D236" s="88"/>
    </row>
    <row r="237">
      <c r="D237" s="88"/>
    </row>
    <row r="238">
      <c r="D238" s="88"/>
    </row>
    <row r="239">
      <c r="D239" s="88"/>
    </row>
    <row r="240">
      <c r="D240" s="88"/>
    </row>
    <row r="241">
      <c r="D241" s="88"/>
    </row>
    <row r="242">
      <c r="D242" s="88"/>
    </row>
    <row r="243">
      <c r="D243" s="88"/>
    </row>
    <row r="244">
      <c r="D244" s="88"/>
    </row>
    <row r="245">
      <c r="D245" s="88"/>
    </row>
    <row r="246">
      <c r="D246" s="88"/>
    </row>
    <row r="247">
      <c r="D247" s="88"/>
    </row>
    <row r="248">
      <c r="D248" s="88"/>
    </row>
    <row r="249">
      <c r="D249" s="88"/>
    </row>
    <row r="250">
      <c r="D250" s="88"/>
    </row>
    <row r="251">
      <c r="D251" s="88"/>
    </row>
    <row r="252">
      <c r="D252" s="88"/>
    </row>
    <row r="253">
      <c r="D253" s="88"/>
    </row>
    <row r="254">
      <c r="D254" s="88"/>
    </row>
    <row r="255">
      <c r="D255" s="88"/>
    </row>
    <row r="256">
      <c r="D256" s="88"/>
    </row>
    <row r="257">
      <c r="D257" s="88"/>
    </row>
    <row r="258">
      <c r="D258" s="88"/>
    </row>
    <row r="259">
      <c r="D259" s="88"/>
    </row>
    <row r="260">
      <c r="D260" s="88"/>
    </row>
    <row r="261">
      <c r="D261" s="88"/>
    </row>
    <row r="262">
      <c r="D262" s="88"/>
    </row>
    <row r="263">
      <c r="D263" s="88"/>
    </row>
    <row r="264">
      <c r="D264" s="88"/>
    </row>
    <row r="265">
      <c r="D265" s="88"/>
    </row>
    <row r="266">
      <c r="D266" s="88"/>
    </row>
    <row r="267">
      <c r="D267" s="88"/>
    </row>
    <row r="268">
      <c r="D268" s="88"/>
    </row>
    <row r="269">
      <c r="D269" s="88"/>
    </row>
    <row r="270">
      <c r="D270" s="88"/>
    </row>
    <row r="271">
      <c r="D271" s="88"/>
    </row>
    <row r="272">
      <c r="D272" s="88"/>
    </row>
    <row r="273">
      <c r="D273" s="88"/>
    </row>
    <row r="274">
      <c r="D274" s="88"/>
    </row>
    <row r="275">
      <c r="D275" s="88"/>
    </row>
    <row r="276">
      <c r="D276" s="88"/>
    </row>
    <row r="277">
      <c r="D277" s="88"/>
    </row>
    <row r="278">
      <c r="D278" s="88"/>
    </row>
    <row r="279">
      <c r="D279" s="88"/>
    </row>
    <row r="280">
      <c r="D280" s="88"/>
    </row>
    <row r="281">
      <c r="D281" s="88"/>
    </row>
    <row r="282">
      <c r="D282" s="88"/>
    </row>
    <row r="283">
      <c r="D283" s="88"/>
    </row>
    <row r="284">
      <c r="D284" s="88"/>
    </row>
    <row r="285">
      <c r="D285" s="88"/>
    </row>
    <row r="286">
      <c r="D286" s="88"/>
    </row>
    <row r="287">
      <c r="D287" s="88"/>
    </row>
    <row r="288">
      <c r="D288" s="88"/>
    </row>
    <row r="289">
      <c r="D289" s="88"/>
    </row>
    <row r="290">
      <c r="D290" s="88"/>
    </row>
    <row r="291">
      <c r="D291" s="88"/>
    </row>
    <row r="292">
      <c r="D292" s="88"/>
    </row>
    <row r="293">
      <c r="D293" s="88"/>
    </row>
    <row r="294">
      <c r="D294" s="88"/>
    </row>
    <row r="295">
      <c r="D295" s="88"/>
    </row>
    <row r="296">
      <c r="D296" s="88"/>
    </row>
    <row r="297">
      <c r="D297" s="88"/>
    </row>
    <row r="298">
      <c r="D298" s="88"/>
    </row>
    <row r="299">
      <c r="D299" s="88"/>
    </row>
    <row r="300">
      <c r="D300" s="88"/>
    </row>
    <row r="301">
      <c r="D301" s="88"/>
    </row>
    <row r="302">
      <c r="D302" s="88"/>
    </row>
    <row r="303">
      <c r="D303" s="88"/>
    </row>
    <row r="304">
      <c r="D304" s="88"/>
    </row>
    <row r="305">
      <c r="D305" s="88"/>
    </row>
    <row r="306">
      <c r="D306" s="88"/>
    </row>
    <row r="307">
      <c r="D307" s="88"/>
    </row>
    <row r="308">
      <c r="D308" s="88"/>
    </row>
    <row r="309">
      <c r="D309" s="88"/>
    </row>
    <row r="310">
      <c r="D310" s="88"/>
    </row>
    <row r="311">
      <c r="D311" s="88"/>
    </row>
    <row r="312">
      <c r="D312" s="88"/>
    </row>
    <row r="313">
      <c r="D313" s="88"/>
    </row>
    <row r="314">
      <c r="D314" s="88"/>
    </row>
    <row r="315">
      <c r="D315" s="88"/>
    </row>
    <row r="316">
      <c r="D316" s="88"/>
    </row>
    <row r="317">
      <c r="D317" s="88"/>
    </row>
    <row r="318">
      <c r="D318" s="88"/>
    </row>
    <row r="319">
      <c r="D319" s="88"/>
    </row>
    <row r="320">
      <c r="D320" s="88"/>
    </row>
    <row r="321">
      <c r="D321" s="88"/>
    </row>
    <row r="322">
      <c r="D322" s="88"/>
    </row>
    <row r="323">
      <c r="D323" s="88"/>
    </row>
    <row r="324">
      <c r="D324" s="88"/>
    </row>
    <row r="325">
      <c r="D325" s="88"/>
    </row>
    <row r="326">
      <c r="D326" s="88"/>
    </row>
    <row r="327">
      <c r="D327" s="88"/>
    </row>
    <row r="328">
      <c r="D328" s="88"/>
    </row>
    <row r="329">
      <c r="D329" s="88"/>
    </row>
    <row r="330">
      <c r="D330" s="88"/>
    </row>
    <row r="331">
      <c r="D331" s="88"/>
    </row>
    <row r="332">
      <c r="D332" s="88"/>
    </row>
    <row r="333">
      <c r="D333" s="88"/>
    </row>
    <row r="334">
      <c r="D334" s="88"/>
    </row>
    <row r="335">
      <c r="D335" s="88"/>
    </row>
    <row r="336">
      <c r="D336" s="88"/>
    </row>
    <row r="337">
      <c r="D337" s="88"/>
    </row>
    <row r="338">
      <c r="D338" s="88"/>
    </row>
    <row r="339">
      <c r="D339" s="88"/>
    </row>
    <row r="340">
      <c r="D340" s="88"/>
    </row>
    <row r="341">
      <c r="D341" s="88"/>
    </row>
    <row r="342">
      <c r="D342" s="88"/>
    </row>
    <row r="343">
      <c r="D343" s="88"/>
    </row>
    <row r="344">
      <c r="D344" s="88"/>
    </row>
    <row r="345">
      <c r="D345" s="88"/>
    </row>
    <row r="346">
      <c r="D346" s="88"/>
    </row>
    <row r="347">
      <c r="D347" s="88"/>
    </row>
    <row r="348">
      <c r="D348" s="88"/>
    </row>
    <row r="349">
      <c r="D349" s="88"/>
    </row>
    <row r="350">
      <c r="D350" s="88"/>
    </row>
    <row r="351">
      <c r="D351" s="88"/>
    </row>
    <row r="352">
      <c r="D352" s="88"/>
    </row>
    <row r="353">
      <c r="D353" s="88"/>
    </row>
    <row r="354">
      <c r="D354" s="88"/>
    </row>
    <row r="355">
      <c r="D355" s="88"/>
    </row>
    <row r="356">
      <c r="D356" s="88"/>
    </row>
    <row r="357">
      <c r="D357" s="88"/>
    </row>
    <row r="358">
      <c r="D358" s="88"/>
    </row>
    <row r="359">
      <c r="D359" s="88"/>
    </row>
    <row r="360">
      <c r="D360" s="88"/>
    </row>
    <row r="361">
      <c r="D361" s="88"/>
    </row>
    <row r="362">
      <c r="D362" s="88"/>
    </row>
    <row r="363">
      <c r="D363" s="88"/>
    </row>
    <row r="364">
      <c r="D364" s="88"/>
    </row>
    <row r="365">
      <c r="D365" s="88"/>
    </row>
    <row r="366">
      <c r="D366" s="88"/>
    </row>
    <row r="367">
      <c r="D367" s="88"/>
    </row>
    <row r="368">
      <c r="D368" s="88"/>
    </row>
    <row r="369">
      <c r="D369" s="88"/>
    </row>
    <row r="370">
      <c r="D370" s="88"/>
    </row>
    <row r="371">
      <c r="D371" s="88"/>
    </row>
    <row r="372">
      <c r="D372" s="88"/>
    </row>
    <row r="373">
      <c r="D373" s="88"/>
    </row>
    <row r="374">
      <c r="D374" s="88"/>
    </row>
    <row r="375">
      <c r="D375" s="88"/>
    </row>
    <row r="376">
      <c r="D376" s="88"/>
    </row>
    <row r="377">
      <c r="D377" s="88"/>
    </row>
    <row r="378">
      <c r="D378" s="88"/>
    </row>
    <row r="379">
      <c r="D379" s="88"/>
    </row>
    <row r="380">
      <c r="D380" s="88"/>
    </row>
    <row r="381">
      <c r="D381" s="88"/>
    </row>
    <row r="382">
      <c r="D382" s="88"/>
    </row>
    <row r="383">
      <c r="D383" s="88"/>
    </row>
    <row r="384">
      <c r="D384" s="88"/>
    </row>
    <row r="385">
      <c r="D385" s="88"/>
    </row>
    <row r="386">
      <c r="D386" s="88"/>
    </row>
    <row r="387">
      <c r="D387" s="88"/>
    </row>
    <row r="388">
      <c r="D388" s="88"/>
    </row>
    <row r="389">
      <c r="D389" s="88"/>
    </row>
    <row r="390">
      <c r="D390" s="88"/>
    </row>
    <row r="391">
      <c r="D391" s="88"/>
    </row>
    <row r="392">
      <c r="D392" s="88"/>
    </row>
    <row r="393">
      <c r="D393" s="88"/>
    </row>
    <row r="394">
      <c r="D394" s="88"/>
    </row>
    <row r="395">
      <c r="D395" s="88"/>
    </row>
    <row r="396">
      <c r="D396" s="88"/>
    </row>
    <row r="397">
      <c r="D397" s="88"/>
    </row>
    <row r="398">
      <c r="D398" s="88"/>
    </row>
    <row r="399">
      <c r="D399" s="88"/>
    </row>
    <row r="400">
      <c r="D400" s="88"/>
    </row>
    <row r="401">
      <c r="D401" s="88"/>
    </row>
    <row r="402">
      <c r="D402" s="88"/>
    </row>
    <row r="403">
      <c r="D403" s="88"/>
    </row>
    <row r="404">
      <c r="D404" s="88"/>
    </row>
    <row r="405">
      <c r="D405" s="88"/>
    </row>
    <row r="406">
      <c r="D406" s="88"/>
    </row>
    <row r="407">
      <c r="D407" s="88"/>
    </row>
    <row r="408">
      <c r="D408" s="88"/>
    </row>
    <row r="409">
      <c r="D409" s="88"/>
    </row>
    <row r="410">
      <c r="D410" s="88"/>
    </row>
    <row r="411">
      <c r="D411" s="88"/>
    </row>
    <row r="412">
      <c r="D412" s="88"/>
    </row>
    <row r="413">
      <c r="D413" s="88"/>
    </row>
    <row r="414">
      <c r="D414" s="88"/>
    </row>
    <row r="415">
      <c r="D415" s="88"/>
    </row>
    <row r="416">
      <c r="D416" s="88"/>
    </row>
    <row r="417">
      <c r="D417" s="88"/>
    </row>
    <row r="418">
      <c r="D418" s="88"/>
    </row>
    <row r="419">
      <c r="D419" s="88"/>
    </row>
    <row r="420">
      <c r="D420" s="88"/>
    </row>
    <row r="421">
      <c r="D421" s="88"/>
    </row>
    <row r="422">
      <c r="D422" s="88"/>
    </row>
    <row r="423">
      <c r="D423" s="88"/>
    </row>
    <row r="424">
      <c r="D424" s="88"/>
    </row>
    <row r="425">
      <c r="D425" s="88"/>
    </row>
    <row r="426">
      <c r="D426" s="88"/>
    </row>
    <row r="427">
      <c r="D427" s="88"/>
    </row>
    <row r="428">
      <c r="D428" s="88"/>
    </row>
    <row r="429">
      <c r="D429" s="88"/>
    </row>
    <row r="430">
      <c r="D430" s="88"/>
    </row>
    <row r="431">
      <c r="D431" s="88"/>
    </row>
    <row r="432">
      <c r="D432" s="88"/>
    </row>
    <row r="433">
      <c r="D433" s="88"/>
    </row>
    <row r="434">
      <c r="D434" s="88"/>
    </row>
    <row r="435">
      <c r="D435" s="88"/>
    </row>
    <row r="436">
      <c r="D436" s="88"/>
    </row>
    <row r="437">
      <c r="D437" s="88"/>
    </row>
    <row r="438">
      <c r="D438" s="88"/>
    </row>
    <row r="439">
      <c r="D439" s="88"/>
    </row>
    <row r="440">
      <c r="D440" s="88"/>
    </row>
    <row r="441">
      <c r="D441" s="88"/>
    </row>
    <row r="442">
      <c r="D442" s="88"/>
    </row>
    <row r="443">
      <c r="D443" s="88"/>
    </row>
    <row r="444">
      <c r="D444" s="88"/>
    </row>
    <row r="445">
      <c r="D445" s="88"/>
    </row>
    <row r="446">
      <c r="D446" s="88"/>
    </row>
    <row r="447">
      <c r="D447" s="88"/>
    </row>
    <row r="448">
      <c r="D448" s="88"/>
    </row>
    <row r="449">
      <c r="D449" s="88"/>
    </row>
    <row r="450">
      <c r="D450" s="88"/>
    </row>
    <row r="451">
      <c r="D451" s="88"/>
    </row>
    <row r="452">
      <c r="D452" s="88"/>
    </row>
    <row r="453">
      <c r="D453" s="88"/>
    </row>
    <row r="454">
      <c r="D454" s="88"/>
    </row>
    <row r="455">
      <c r="D455" s="88"/>
    </row>
    <row r="456">
      <c r="D456" s="88"/>
    </row>
    <row r="457">
      <c r="D457" s="88"/>
    </row>
    <row r="458">
      <c r="D458" s="88"/>
    </row>
    <row r="459">
      <c r="D459" s="88"/>
    </row>
    <row r="460">
      <c r="D460" s="88"/>
    </row>
    <row r="461">
      <c r="D461" s="88"/>
    </row>
    <row r="462">
      <c r="D462" s="88"/>
    </row>
    <row r="463">
      <c r="D463" s="88"/>
    </row>
    <row r="464">
      <c r="D464" s="88"/>
    </row>
    <row r="465">
      <c r="D465" s="88"/>
    </row>
    <row r="466">
      <c r="D466" s="88"/>
    </row>
    <row r="467">
      <c r="D467" s="88"/>
    </row>
    <row r="468">
      <c r="D468" s="88"/>
    </row>
    <row r="469">
      <c r="D469" s="88"/>
    </row>
    <row r="470">
      <c r="D470" s="88"/>
    </row>
    <row r="471">
      <c r="D471" s="88"/>
    </row>
    <row r="472">
      <c r="D472" s="88"/>
    </row>
    <row r="473">
      <c r="D473" s="88"/>
    </row>
    <row r="474">
      <c r="D474" s="88"/>
    </row>
    <row r="475">
      <c r="D475" s="88"/>
    </row>
    <row r="476">
      <c r="D476" s="88"/>
    </row>
    <row r="477">
      <c r="D477" s="88"/>
    </row>
    <row r="478">
      <c r="D478" s="88"/>
    </row>
    <row r="479">
      <c r="D479" s="88"/>
    </row>
    <row r="480">
      <c r="D480" s="88"/>
    </row>
    <row r="481">
      <c r="D481" s="88"/>
    </row>
    <row r="482">
      <c r="D482" s="88"/>
    </row>
    <row r="483">
      <c r="D483" s="88"/>
    </row>
    <row r="484">
      <c r="D484" s="88"/>
    </row>
    <row r="485">
      <c r="D485" s="88"/>
    </row>
    <row r="486">
      <c r="D486" s="88"/>
    </row>
    <row r="487">
      <c r="D487" s="88"/>
    </row>
    <row r="488">
      <c r="D488" s="88"/>
    </row>
    <row r="489">
      <c r="D489" s="88"/>
    </row>
    <row r="490">
      <c r="D490" s="88"/>
    </row>
    <row r="491">
      <c r="D491" s="88"/>
    </row>
    <row r="492">
      <c r="D492" s="88"/>
    </row>
    <row r="493">
      <c r="D493" s="88"/>
    </row>
    <row r="494">
      <c r="D494" s="88"/>
    </row>
    <row r="495">
      <c r="D495" s="88"/>
    </row>
    <row r="496">
      <c r="D496" s="88"/>
    </row>
    <row r="497">
      <c r="D497" s="88"/>
    </row>
    <row r="498">
      <c r="D498" s="88"/>
    </row>
    <row r="499">
      <c r="D499" s="88"/>
    </row>
    <row r="500">
      <c r="D500" s="88"/>
    </row>
    <row r="501">
      <c r="D501" s="88"/>
    </row>
    <row r="502">
      <c r="D502" s="88"/>
    </row>
    <row r="503">
      <c r="D503" s="88"/>
    </row>
    <row r="504">
      <c r="D504" s="88"/>
    </row>
    <row r="505">
      <c r="D505" s="88"/>
    </row>
    <row r="506">
      <c r="D506" s="88"/>
    </row>
    <row r="507">
      <c r="D507" s="88"/>
    </row>
    <row r="508">
      <c r="D508" s="88"/>
    </row>
    <row r="509">
      <c r="D509" s="88"/>
    </row>
    <row r="510">
      <c r="D510" s="88"/>
    </row>
    <row r="511">
      <c r="D511" s="88"/>
    </row>
    <row r="512">
      <c r="D512" s="88"/>
    </row>
    <row r="513">
      <c r="D513" s="88"/>
    </row>
    <row r="514">
      <c r="D514" s="88"/>
    </row>
    <row r="515">
      <c r="D515" s="88"/>
    </row>
    <row r="516">
      <c r="D516" s="88"/>
    </row>
    <row r="517">
      <c r="D517" s="88"/>
    </row>
    <row r="518">
      <c r="D518" s="88"/>
    </row>
    <row r="519">
      <c r="D519" s="88"/>
    </row>
    <row r="520">
      <c r="D520" s="88"/>
    </row>
    <row r="521">
      <c r="D521" s="88"/>
    </row>
    <row r="522">
      <c r="D522" s="88"/>
    </row>
    <row r="523">
      <c r="D523" s="88"/>
    </row>
    <row r="524">
      <c r="D524" s="88"/>
    </row>
    <row r="525">
      <c r="D525" s="88"/>
    </row>
    <row r="526">
      <c r="D526" s="88"/>
    </row>
    <row r="527">
      <c r="D527" s="88"/>
    </row>
    <row r="528">
      <c r="D528" s="88"/>
    </row>
    <row r="529">
      <c r="D529" s="88"/>
    </row>
    <row r="530">
      <c r="D530" s="88"/>
    </row>
    <row r="531">
      <c r="D531" s="88"/>
    </row>
    <row r="532">
      <c r="D532" s="88"/>
    </row>
    <row r="533">
      <c r="D533" s="88"/>
    </row>
    <row r="534">
      <c r="D534" s="88"/>
    </row>
    <row r="535">
      <c r="D535" s="88"/>
    </row>
    <row r="536">
      <c r="D536" s="88"/>
    </row>
    <row r="537">
      <c r="D537" s="88"/>
    </row>
    <row r="538">
      <c r="D538" s="88"/>
    </row>
    <row r="539">
      <c r="D539" s="88"/>
    </row>
    <row r="540">
      <c r="D540" s="88"/>
    </row>
    <row r="541">
      <c r="D541" s="88"/>
    </row>
    <row r="542">
      <c r="D542" s="88"/>
    </row>
    <row r="543">
      <c r="D543" s="88"/>
    </row>
    <row r="544">
      <c r="D544" s="88"/>
    </row>
    <row r="545">
      <c r="D545" s="88"/>
    </row>
    <row r="546">
      <c r="D546" s="88"/>
    </row>
    <row r="547">
      <c r="D547" s="88"/>
    </row>
    <row r="548">
      <c r="D548" s="88"/>
    </row>
    <row r="549">
      <c r="D549" s="88"/>
    </row>
    <row r="550">
      <c r="D550" s="88"/>
    </row>
    <row r="551">
      <c r="D551" s="88"/>
    </row>
    <row r="552">
      <c r="D552" s="88"/>
    </row>
    <row r="553">
      <c r="D553" s="88"/>
    </row>
    <row r="554">
      <c r="D554" s="88"/>
    </row>
    <row r="555">
      <c r="D555" s="88"/>
    </row>
    <row r="556">
      <c r="D556" s="88"/>
    </row>
    <row r="557">
      <c r="D557" s="88"/>
    </row>
    <row r="558">
      <c r="D558" s="88"/>
    </row>
    <row r="559">
      <c r="D559" s="88"/>
    </row>
    <row r="560">
      <c r="D560" s="88"/>
    </row>
    <row r="561">
      <c r="D561" s="88"/>
    </row>
    <row r="562">
      <c r="D562" s="88"/>
    </row>
    <row r="563">
      <c r="D563" s="88"/>
    </row>
    <row r="564">
      <c r="D564" s="88"/>
    </row>
    <row r="565">
      <c r="D565" s="88"/>
    </row>
    <row r="566">
      <c r="D566" s="88"/>
    </row>
    <row r="567">
      <c r="D567" s="88"/>
    </row>
    <row r="568">
      <c r="D568" s="88"/>
    </row>
    <row r="569">
      <c r="D569" s="88"/>
    </row>
    <row r="570">
      <c r="D570" s="88"/>
    </row>
    <row r="571">
      <c r="D571" s="88"/>
    </row>
    <row r="572">
      <c r="D572" s="88"/>
    </row>
    <row r="573">
      <c r="D573" s="88"/>
    </row>
    <row r="574">
      <c r="D574" s="88"/>
    </row>
    <row r="575">
      <c r="D575" s="88"/>
    </row>
    <row r="576">
      <c r="D576" s="88"/>
    </row>
    <row r="577">
      <c r="D577" s="88"/>
    </row>
    <row r="578">
      <c r="D578" s="88"/>
    </row>
    <row r="579">
      <c r="D579" s="88"/>
    </row>
    <row r="580">
      <c r="D580" s="88"/>
    </row>
    <row r="581">
      <c r="D581" s="88"/>
    </row>
    <row r="582">
      <c r="D582" s="88"/>
    </row>
    <row r="583">
      <c r="D583" s="88"/>
    </row>
    <row r="584">
      <c r="D584" s="88"/>
    </row>
    <row r="585">
      <c r="D585" s="88"/>
    </row>
    <row r="586">
      <c r="D586" s="88"/>
    </row>
    <row r="587">
      <c r="D587" s="88"/>
    </row>
    <row r="588">
      <c r="D588" s="88"/>
    </row>
    <row r="589">
      <c r="D589" s="88"/>
    </row>
    <row r="590">
      <c r="D590" s="88"/>
    </row>
    <row r="591">
      <c r="D591" s="88"/>
    </row>
    <row r="592">
      <c r="D592" s="88"/>
    </row>
    <row r="593">
      <c r="D593" s="88"/>
    </row>
    <row r="594">
      <c r="D594" s="88"/>
    </row>
    <row r="595">
      <c r="D595" s="88"/>
    </row>
    <row r="596">
      <c r="D596" s="88"/>
    </row>
    <row r="597">
      <c r="D597" s="88"/>
    </row>
    <row r="598">
      <c r="D598" s="88"/>
    </row>
    <row r="599">
      <c r="D599" s="88"/>
    </row>
    <row r="600">
      <c r="D600" s="88"/>
    </row>
    <row r="601">
      <c r="D601" s="88"/>
    </row>
    <row r="602">
      <c r="D602" s="88"/>
    </row>
    <row r="603">
      <c r="D603" s="88"/>
    </row>
    <row r="604">
      <c r="D604" s="88"/>
    </row>
    <row r="605">
      <c r="D605" s="88"/>
    </row>
    <row r="606">
      <c r="D606" s="88"/>
    </row>
    <row r="607">
      <c r="D607" s="88"/>
    </row>
    <row r="608">
      <c r="D608" s="88"/>
    </row>
    <row r="609">
      <c r="D609" s="88"/>
    </row>
    <row r="610">
      <c r="D610" s="88"/>
    </row>
    <row r="611">
      <c r="D611" s="88"/>
    </row>
    <row r="612">
      <c r="D612" s="88"/>
    </row>
    <row r="613">
      <c r="D613" s="88"/>
    </row>
    <row r="614">
      <c r="D614" s="88"/>
    </row>
    <row r="615">
      <c r="D615" s="88"/>
    </row>
    <row r="616">
      <c r="D616" s="88"/>
    </row>
    <row r="617">
      <c r="D617" s="88"/>
    </row>
    <row r="618">
      <c r="D618" s="88"/>
    </row>
    <row r="619">
      <c r="D619" s="88"/>
    </row>
    <row r="620">
      <c r="D620" s="88"/>
    </row>
    <row r="621">
      <c r="D621" s="88"/>
    </row>
    <row r="622">
      <c r="D622" s="88"/>
    </row>
    <row r="623">
      <c r="D623" s="88"/>
    </row>
    <row r="624">
      <c r="D624" s="88"/>
    </row>
    <row r="625">
      <c r="D625" s="88"/>
    </row>
    <row r="626">
      <c r="D626" s="88"/>
    </row>
    <row r="627">
      <c r="D627" s="88"/>
    </row>
    <row r="628">
      <c r="D628" s="88"/>
    </row>
    <row r="629">
      <c r="D629" s="88"/>
    </row>
    <row r="630">
      <c r="D630" s="88"/>
    </row>
    <row r="631">
      <c r="D631" s="88"/>
    </row>
    <row r="632">
      <c r="D632" s="88"/>
    </row>
    <row r="633">
      <c r="D633" s="88"/>
    </row>
    <row r="634">
      <c r="D634" s="88"/>
    </row>
    <row r="635">
      <c r="D635" s="88"/>
    </row>
    <row r="636">
      <c r="D636" s="88"/>
    </row>
    <row r="637">
      <c r="D637" s="88"/>
    </row>
    <row r="638">
      <c r="D638" s="88"/>
    </row>
    <row r="639">
      <c r="D639" s="88"/>
    </row>
    <row r="640">
      <c r="D640" s="88"/>
    </row>
    <row r="641">
      <c r="D641" s="88"/>
    </row>
    <row r="642">
      <c r="D642" s="88"/>
    </row>
    <row r="643">
      <c r="D643" s="88"/>
    </row>
    <row r="644">
      <c r="D644" s="88"/>
    </row>
    <row r="645">
      <c r="D645" s="88"/>
    </row>
    <row r="646">
      <c r="D646" s="88"/>
    </row>
    <row r="647">
      <c r="D647" s="88"/>
    </row>
    <row r="648">
      <c r="D648" s="88"/>
    </row>
    <row r="649">
      <c r="D649" s="88"/>
    </row>
    <row r="650">
      <c r="D650" s="88"/>
    </row>
    <row r="651">
      <c r="D651" s="88"/>
    </row>
    <row r="652">
      <c r="D652" s="88"/>
    </row>
    <row r="653">
      <c r="D653" s="88"/>
    </row>
    <row r="654">
      <c r="D654" s="88"/>
    </row>
    <row r="655">
      <c r="D655" s="88"/>
    </row>
    <row r="656">
      <c r="D656" s="88"/>
    </row>
    <row r="657">
      <c r="D657" s="88"/>
    </row>
    <row r="658">
      <c r="D658" s="88"/>
    </row>
    <row r="659">
      <c r="D659" s="88"/>
    </row>
    <row r="660">
      <c r="D660" s="88"/>
    </row>
    <row r="661">
      <c r="D661" s="88"/>
    </row>
    <row r="662">
      <c r="D662" s="88"/>
    </row>
    <row r="663">
      <c r="D663" s="88"/>
    </row>
    <row r="664">
      <c r="D664" s="88"/>
    </row>
    <row r="665">
      <c r="D665" s="88"/>
    </row>
    <row r="666">
      <c r="D666" s="88"/>
    </row>
    <row r="667">
      <c r="D667" s="88"/>
    </row>
    <row r="668">
      <c r="D668" s="88"/>
    </row>
    <row r="669">
      <c r="D669" s="88"/>
    </row>
    <row r="670">
      <c r="D670" s="88"/>
    </row>
    <row r="671">
      <c r="D671" s="88"/>
    </row>
    <row r="672">
      <c r="D672" s="88"/>
    </row>
    <row r="673">
      <c r="D673" s="88"/>
    </row>
    <row r="674">
      <c r="D674" s="88"/>
    </row>
    <row r="675">
      <c r="D675" s="88"/>
    </row>
    <row r="676">
      <c r="D676" s="88"/>
    </row>
    <row r="677">
      <c r="D677" s="88"/>
    </row>
    <row r="678">
      <c r="D678" s="88"/>
    </row>
    <row r="679">
      <c r="D679" s="88"/>
    </row>
    <row r="680">
      <c r="D680" s="88"/>
    </row>
    <row r="681">
      <c r="D681" s="88"/>
    </row>
    <row r="682">
      <c r="D682" s="88"/>
    </row>
    <row r="683">
      <c r="D683" s="88"/>
    </row>
    <row r="684">
      <c r="D684" s="88"/>
    </row>
    <row r="685">
      <c r="D685" s="88"/>
    </row>
    <row r="686">
      <c r="D686" s="88"/>
    </row>
    <row r="687">
      <c r="D687" s="88"/>
    </row>
    <row r="688">
      <c r="D688" s="88"/>
    </row>
    <row r="689">
      <c r="D689" s="88"/>
    </row>
    <row r="690">
      <c r="D690" s="88"/>
    </row>
    <row r="691">
      <c r="D691" s="88"/>
    </row>
    <row r="692">
      <c r="D692" s="88"/>
    </row>
    <row r="693">
      <c r="D693" s="88"/>
    </row>
    <row r="694">
      <c r="D694" s="88"/>
    </row>
    <row r="695">
      <c r="D695" s="88"/>
    </row>
    <row r="696">
      <c r="D696" s="88"/>
    </row>
    <row r="697">
      <c r="D697" s="88"/>
    </row>
    <row r="698">
      <c r="D698" s="88"/>
    </row>
    <row r="699">
      <c r="D699" s="88"/>
    </row>
    <row r="700">
      <c r="D700" s="88"/>
    </row>
    <row r="701">
      <c r="D701" s="88"/>
    </row>
    <row r="702">
      <c r="D702" s="88"/>
    </row>
    <row r="703">
      <c r="D703" s="88"/>
    </row>
    <row r="704">
      <c r="D704" s="88"/>
    </row>
    <row r="705">
      <c r="D705" s="88"/>
    </row>
    <row r="706">
      <c r="D706" s="88"/>
    </row>
    <row r="707">
      <c r="D707" s="88"/>
    </row>
    <row r="708">
      <c r="D708" s="88"/>
    </row>
    <row r="709">
      <c r="D709" s="88"/>
    </row>
    <row r="710">
      <c r="D710" s="88"/>
    </row>
    <row r="711">
      <c r="D711" s="88"/>
    </row>
    <row r="712">
      <c r="D712" s="88"/>
    </row>
    <row r="713">
      <c r="D713" s="88"/>
    </row>
    <row r="714">
      <c r="D714" s="88"/>
    </row>
    <row r="715">
      <c r="D715" s="88"/>
    </row>
    <row r="716">
      <c r="D716" s="88"/>
    </row>
    <row r="717">
      <c r="D717" s="88"/>
    </row>
    <row r="718">
      <c r="D718" s="88"/>
    </row>
    <row r="719">
      <c r="D719" s="88"/>
    </row>
    <row r="720">
      <c r="D720" s="88"/>
    </row>
    <row r="721">
      <c r="D721" s="88"/>
    </row>
    <row r="722">
      <c r="D722" s="88"/>
    </row>
    <row r="723">
      <c r="D723" s="88"/>
    </row>
    <row r="724">
      <c r="D724" s="88"/>
    </row>
    <row r="725">
      <c r="D725" s="88"/>
    </row>
    <row r="726">
      <c r="D726" s="88"/>
    </row>
    <row r="727">
      <c r="D727" s="88"/>
    </row>
    <row r="728">
      <c r="D728" s="88"/>
    </row>
    <row r="729">
      <c r="D729" s="88"/>
    </row>
    <row r="730">
      <c r="D730" s="88"/>
    </row>
    <row r="731">
      <c r="D731" s="88"/>
    </row>
    <row r="732">
      <c r="D732" s="88"/>
    </row>
    <row r="733">
      <c r="D733" s="88"/>
    </row>
    <row r="734">
      <c r="D734" s="88"/>
    </row>
    <row r="735">
      <c r="D735" s="88"/>
    </row>
    <row r="736">
      <c r="D736" s="88"/>
    </row>
    <row r="737">
      <c r="D737" s="88"/>
    </row>
    <row r="738">
      <c r="D738" s="88"/>
    </row>
    <row r="739">
      <c r="D739" s="88"/>
    </row>
    <row r="740">
      <c r="D740" s="88"/>
    </row>
    <row r="741">
      <c r="D741" s="88"/>
    </row>
    <row r="742">
      <c r="D742" s="88"/>
    </row>
    <row r="743">
      <c r="D743" s="88"/>
    </row>
    <row r="744">
      <c r="D744" s="88"/>
    </row>
    <row r="745">
      <c r="D745" s="88"/>
    </row>
    <row r="746">
      <c r="D746" s="88"/>
    </row>
    <row r="747">
      <c r="D747" s="88"/>
    </row>
    <row r="748">
      <c r="D748" s="88"/>
    </row>
    <row r="749">
      <c r="D749" s="88"/>
    </row>
    <row r="750">
      <c r="D750" s="88"/>
    </row>
    <row r="751">
      <c r="D751" s="88"/>
    </row>
    <row r="752">
      <c r="D752" s="88"/>
    </row>
    <row r="753">
      <c r="D753" s="88"/>
    </row>
    <row r="754">
      <c r="D754" s="88"/>
    </row>
    <row r="755">
      <c r="D755" s="88"/>
    </row>
    <row r="756">
      <c r="D756" s="88"/>
    </row>
    <row r="757">
      <c r="D757" s="88"/>
    </row>
    <row r="758">
      <c r="D758" s="88"/>
    </row>
    <row r="759">
      <c r="D759" s="88"/>
    </row>
    <row r="760">
      <c r="D760" s="88"/>
    </row>
    <row r="761">
      <c r="D761" s="88"/>
    </row>
    <row r="762">
      <c r="D762" s="88"/>
    </row>
    <row r="763">
      <c r="D763" s="88"/>
    </row>
    <row r="764">
      <c r="D764" s="88"/>
    </row>
    <row r="765">
      <c r="D765" s="88"/>
    </row>
    <row r="766">
      <c r="D766" s="88"/>
    </row>
    <row r="767">
      <c r="D767" s="88"/>
    </row>
    <row r="768">
      <c r="D768" s="88"/>
    </row>
    <row r="769">
      <c r="D769" s="88"/>
    </row>
    <row r="770">
      <c r="D770" s="88"/>
    </row>
    <row r="771">
      <c r="D771" s="88"/>
    </row>
    <row r="772">
      <c r="D772" s="88"/>
    </row>
    <row r="773">
      <c r="D773" s="88"/>
    </row>
    <row r="774">
      <c r="D774" s="88"/>
    </row>
    <row r="775">
      <c r="D775" s="88"/>
    </row>
    <row r="776">
      <c r="D776" s="88"/>
    </row>
    <row r="777">
      <c r="D777" s="88"/>
    </row>
    <row r="778">
      <c r="D778" s="88"/>
    </row>
    <row r="779">
      <c r="D779" s="88"/>
    </row>
    <row r="780">
      <c r="D780" s="88"/>
    </row>
    <row r="781">
      <c r="D781" s="88"/>
    </row>
    <row r="782">
      <c r="D782" s="88"/>
    </row>
    <row r="783">
      <c r="D783" s="88"/>
    </row>
    <row r="784">
      <c r="D784" s="88"/>
    </row>
    <row r="785">
      <c r="D785" s="88"/>
    </row>
    <row r="786">
      <c r="D786" s="88"/>
    </row>
    <row r="787">
      <c r="D787" s="88"/>
    </row>
    <row r="788">
      <c r="D788" s="88"/>
    </row>
    <row r="789">
      <c r="D789" s="88"/>
    </row>
    <row r="790">
      <c r="D790" s="88"/>
    </row>
    <row r="791">
      <c r="D791" s="88"/>
    </row>
    <row r="792">
      <c r="D792" s="88"/>
    </row>
    <row r="793">
      <c r="D793" s="88"/>
    </row>
    <row r="794">
      <c r="D794" s="88"/>
    </row>
    <row r="795">
      <c r="D795" s="88"/>
    </row>
    <row r="796">
      <c r="D796" s="88"/>
    </row>
    <row r="797">
      <c r="D797" s="88"/>
    </row>
    <row r="798">
      <c r="D798" s="88"/>
    </row>
    <row r="799">
      <c r="D799" s="88"/>
    </row>
    <row r="800">
      <c r="D800" s="88"/>
    </row>
    <row r="801">
      <c r="D801" s="88"/>
    </row>
    <row r="802">
      <c r="D802" s="88"/>
    </row>
    <row r="803">
      <c r="D803" s="88"/>
    </row>
    <row r="804">
      <c r="D804" s="88"/>
    </row>
    <row r="805">
      <c r="D805" s="88"/>
    </row>
    <row r="806">
      <c r="D806" s="88"/>
    </row>
    <row r="807">
      <c r="D807" s="88"/>
    </row>
    <row r="808">
      <c r="D808" s="88"/>
    </row>
    <row r="809">
      <c r="D809" s="88"/>
    </row>
    <row r="810">
      <c r="D810" s="88"/>
    </row>
    <row r="811">
      <c r="D811" s="88"/>
    </row>
    <row r="812">
      <c r="D812" s="88"/>
    </row>
    <row r="813">
      <c r="D813" s="88"/>
    </row>
    <row r="814">
      <c r="D814" s="88"/>
    </row>
    <row r="815">
      <c r="D815" s="88"/>
    </row>
    <row r="816">
      <c r="D816" s="88"/>
    </row>
    <row r="817">
      <c r="D817" s="88"/>
    </row>
    <row r="818">
      <c r="D818" s="88"/>
    </row>
    <row r="819">
      <c r="D819" s="88"/>
    </row>
    <row r="820">
      <c r="D820" s="88"/>
    </row>
    <row r="821">
      <c r="D821" s="88"/>
    </row>
    <row r="822">
      <c r="D822" s="88"/>
    </row>
    <row r="823">
      <c r="D823" s="88"/>
    </row>
    <row r="824">
      <c r="D824" s="88"/>
    </row>
    <row r="825">
      <c r="D825" s="88"/>
    </row>
    <row r="826">
      <c r="D826" s="88"/>
    </row>
    <row r="827">
      <c r="D827" s="88"/>
    </row>
    <row r="828">
      <c r="D828" s="88"/>
    </row>
    <row r="829">
      <c r="D829" s="88"/>
    </row>
    <row r="830">
      <c r="D830" s="88"/>
    </row>
    <row r="831">
      <c r="D831" s="88"/>
    </row>
    <row r="832">
      <c r="D832" s="88"/>
    </row>
    <row r="833">
      <c r="D833" s="88"/>
    </row>
    <row r="834">
      <c r="D834" s="88"/>
    </row>
    <row r="835">
      <c r="D835" s="88"/>
    </row>
    <row r="836">
      <c r="D836" s="88"/>
    </row>
    <row r="837">
      <c r="D837" s="88"/>
    </row>
    <row r="838">
      <c r="D838" s="88"/>
    </row>
    <row r="839">
      <c r="D839" s="88"/>
    </row>
    <row r="840">
      <c r="D840" s="88"/>
    </row>
    <row r="841">
      <c r="D841" s="88"/>
    </row>
    <row r="842">
      <c r="D842" s="88"/>
    </row>
    <row r="843">
      <c r="D843" s="88"/>
    </row>
    <row r="844">
      <c r="D844" s="88"/>
    </row>
    <row r="845">
      <c r="D845" s="88"/>
    </row>
    <row r="846">
      <c r="D846" s="88"/>
    </row>
    <row r="847">
      <c r="D847" s="88"/>
    </row>
    <row r="848">
      <c r="D848" s="88"/>
    </row>
    <row r="849">
      <c r="D849" s="88"/>
    </row>
    <row r="850">
      <c r="D850" s="88"/>
    </row>
    <row r="851">
      <c r="D851" s="88"/>
    </row>
    <row r="852">
      <c r="D852" s="88"/>
    </row>
    <row r="853">
      <c r="D853" s="88"/>
    </row>
    <row r="854">
      <c r="D854" s="88"/>
    </row>
    <row r="855">
      <c r="D855" s="88"/>
    </row>
    <row r="856">
      <c r="D856" s="88"/>
    </row>
    <row r="857">
      <c r="D857" s="88"/>
    </row>
    <row r="858">
      <c r="D858" s="88"/>
    </row>
    <row r="859">
      <c r="D859" s="88"/>
    </row>
    <row r="860">
      <c r="D860" s="88"/>
    </row>
    <row r="861">
      <c r="D861" s="88"/>
    </row>
    <row r="862">
      <c r="D862" s="88"/>
    </row>
    <row r="863">
      <c r="D863" s="88"/>
    </row>
    <row r="864">
      <c r="D864" s="88"/>
    </row>
    <row r="865">
      <c r="D865" s="88"/>
    </row>
    <row r="866">
      <c r="D866" s="88"/>
    </row>
    <row r="867">
      <c r="D867" s="88"/>
    </row>
    <row r="868">
      <c r="D868" s="88"/>
    </row>
    <row r="869">
      <c r="D869" s="88"/>
    </row>
    <row r="870">
      <c r="D870" s="88"/>
    </row>
    <row r="871">
      <c r="D871" s="88"/>
    </row>
    <row r="872">
      <c r="D872" s="88"/>
    </row>
    <row r="873">
      <c r="D873" s="88"/>
    </row>
    <row r="874">
      <c r="D874" s="88"/>
    </row>
    <row r="875">
      <c r="D875" s="88"/>
    </row>
    <row r="876">
      <c r="D876" s="88"/>
    </row>
    <row r="877">
      <c r="D877" s="88"/>
    </row>
    <row r="878">
      <c r="D878" s="88"/>
    </row>
    <row r="879">
      <c r="D879" s="88"/>
    </row>
    <row r="880">
      <c r="D880" s="88"/>
    </row>
    <row r="881">
      <c r="D881" s="88"/>
    </row>
    <row r="882">
      <c r="D882" s="88"/>
    </row>
    <row r="883">
      <c r="D883" s="88"/>
    </row>
    <row r="884">
      <c r="D884" s="88"/>
    </row>
    <row r="885">
      <c r="D885" s="88"/>
    </row>
    <row r="886">
      <c r="D886" s="88"/>
    </row>
    <row r="887">
      <c r="D887" s="88"/>
    </row>
    <row r="888">
      <c r="D888" s="88"/>
    </row>
    <row r="889">
      <c r="D889" s="88"/>
    </row>
    <row r="890">
      <c r="D890" s="88"/>
    </row>
    <row r="891">
      <c r="D891" s="88"/>
    </row>
    <row r="892">
      <c r="D892" s="88"/>
    </row>
    <row r="893">
      <c r="D893" s="88"/>
    </row>
    <row r="894">
      <c r="D894" s="88"/>
    </row>
    <row r="895">
      <c r="D895" s="88"/>
    </row>
    <row r="896">
      <c r="D896" s="88"/>
    </row>
    <row r="897">
      <c r="D897" s="88"/>
    </row>
    <row r="898">
      <c r="D898" s="88"/>
    </row>
    <row r="899">
      <c r="D899" s="88"/>
    </row>
    <row r="900">
      <c r="D900" s="88"/>
    </row>
    <row r="901">
      <c r="D901" s="88"/>
    </row>
    <row r="902">
      <c r="D902" s="88"/>
    </row>
    <row r="903">
      <c r="D903" s="88"/>
    </row>
    <row r="904">
      <c r="D904" s="88"/>
    </row>
    <row r="905">
      <c r="D905" s="88"/>
    </row>
    <row r="906">
      <c r="D906" s="88"/>
    </row>
    <row r="907">
      <c r="D907" s="88"/>
    </row>
    <row r="908">
      <c r="D908" s="88"/>
    </row>
    <row r="909">
      <c r="D909" s="88"/>
    </row>
    <row r="910">
      <c r="D910" s="88"/>
    </row>
    <row r="911">
      <c r="D911" s="88"/>
    </row>
    <row r="912">
      <c r="D912" s="88"/>
    </row>
    <row r="913">
      <c r="D913" s="88"/>
    </row>
    <row r="914">
      <c r="D914" s="88"/>
    </row>
    <row r="915">
      <c r="D915" s="88"/>
    </row>
    <row r="916">
      <c r="D916" s="88"/>
    </row>
    <row r="917">
      <c r="D917" s="88"/>
    </row>
    <row r="918">
      <c r="D918" s="88"/>
    </row>
    <row r="919">
      <c r="D919" s="88"/>
    </row>
    <row r="920">
      <c r="D920" s="88"/>
    </row>
    <row r="921">
      <c r="D921" s="88"/>
    </row>
    <row r="922">
      <c r="D922" s="88"/>
    </row>
    <row r="923">
      <c r="D923" s="88"/>
    </row>
    <row r="924">
      <c r="D924" s="88"/>
    </row>
    <row r="925">
      <c r="D925" s="88"/>
    </row>
    <row r="926">
      <c r="D926" s="88"/>
    </row>
    <row r="927">
      <c r="D927" s="88"/>
    </row>
    <row r="928">
      <c r="D928" s="88"/>
    </row>
    <row r="929">
      <c r="D929" s="88"/>
    </row>
    <row r="930">
      <c r="D930" s="88"/>
    </row>
    <row r="931">
      <c r="D931" s="88"/>
    </row>
    <row r="932">
      <c r="D932" s="88"/>
    </row>
    <row r="933">
      <c r="D933" s="88"/>
    </row>
    <row r="934">
      <c r="D934" s="88"/>
    </row>
    <row r="935">
      <c r="D935" s="88"/>
    </row>
    <row r="936">
      <c r="D936" s="88"/>
    </row>
    <row r="937">
      <c r="D937" s="88"/>
    </row>
    <row r="938">
      <c r="D938" s="88"/>
    </row>
    <row r="939">
      <c r="D939" s="88"/>
    </row>
    <row r="940">
      <c r="D940" s="88"/>
    </row>
    <row r="941">
      <c r="D941" s="88"/>
    </row>
    <row r="942">
      <c r="D942" s="88"/>
    </row>
    <row r="943">
      <c r="D943" s="88"/>
    </row>
    <row r="944">
      <c r="D944" s="88"/>
    </row>
    <row r="945">
      <c r="D945" s="88"/>
    </row>
    <row r="946">
      <c r="D946" s="88"/>
    </row>
    <row r="947">
      <c r="D947" s="88"/>
    </row>
    <row r="948">
      <c r="D948" s="88"/>
    </row>
    <row r="949">
      <c r="D949" s="88"/>
    </row>
    <row r="950">
      <c r="D950" s="88"/>
    </row>
    <row r="951">
      <c r="D951" s="88"/>
    </row>
    <row r="952">
      <c r="D952" s="88"/>
    </row>
    <row r="953">
      <c r="D953" s="88"/>
    </row>
    <row r="954">
      <c r="D954" s="88"/>
    </row>
    <row r="955">
      <c r="D955" s="88"/>
    </row>
    <row r="956">
      <c r="D956" s="88"/>
    </row>
    <row r="957">
      <c r="D957" s="88"/>
    </row>
    <row r="958">
      <c r="D958" s="88"/>
    </row>
    <row r="959">
      <c r="D959" s="88"/>
    </row>
    <row r="960">
      <c r="D960" s="88"/>
    </row>
    <row r="961">
      <c r="D961" s="88"/>
    </row>
    <row r="962">
      <c r="D962" s="88"/>
    </row>
    <row r="963">
      <c r="D963" s="88"/>
    </row>
    <row r="964">
      <c r="D964" s="88"/>
    </row>
    <row r="965">
      <c r="D965" s="88"/>
    </row>
    <row r="966">
      <c r="D966" s="88"/>
    </row>
    <row r="967">
      <c r="D967" s="88"/>
    </row>
    <row r="968">
      <c r="D968" s="88"/>
    </row>
    <row r="969">
      <c r="D969" s="88"/>
    </row>
    <row r="970">
      <c r="D970" s="88"/>
    </row>
    <row r="971">
      <c r="D971" s="88"/>
    </row>
    <row r="972">
      <c r="D972" s="88"/>
    </row>
    <row r="973">
      <c r="D973" s="88"/>
    </row>
    <row r="974">
      <c r="D974" s="88"/>
    </row>
    <row r="975">
      <c r="D975" s="88"/>
    </row>
    <row r="976">
      <c r="D976" s="88"/>
    </row>
    <row r="977">
      <c r="D977" s="88"/>
    </row>
    <row r="978">
      <c r="D978" s="88"/>
    </row>
    <row r="979">
      <c r="D979" s="88"/>
    </row>
    <row r="980">
      <c r="D980" s="88"/>
    </row>
    <row r="981">
      <c r="D981" s="88"/>
    </row>
    <row r="982">
      <c r="D982" s="88"/>
    </row>
    <row r="983">
      <c r="D983" s="88"/>
    </row>
    <row r="984">
      <c r="D984" s="88"/>
    </row>
    <row r="985">
      <c r="D985" s="88"/>
    </row>
    <row r="986">
      <c r="D986" s="88"/>
    </row>
    <row r="987">
      <c r="D987" s="88"/>
    </row>
    <row r="988">
      <c r="D988" s="88"/>
    </row>
    <row r="989">
      <c r="D989" s="88"/>
    </row>
    <row r="990">
      <c r="D990" s="88"/>
    </row>
    <row r="991">
      <c r="D991" s="88"/>
    </row>
    <row r="992">
      <c r="D992" s="88"/>
    </row>
    <row r="993">
      <c r="D993" s="88"/>
    </row>
    <row r="994">
      <c r="D994" s="88"/>
    </row>
    <row r="995">
      <c r="D995" s="88"/>
    </row>
    <row r="996">
      <c r="D996" s="88"/>
    </row>
    <row r="997">
      <c r="D997" s="88"/>
    </row>
    <row r="998">
      <c r="D998" s="88"/>
    </row>
    <row r="999">
      <c r="D999" s="88"/>
    </row>
    <row r="1000"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28.29"/>
    <col customWidth="1" min="5" max="5" width="24.57"/>
    <col customWidth="1" min="7" max="7" width="26.29"/>
  </cols>
  <sheetData>
    <row r="1">
      <c r="A1" s="37" t="s">
        <v>126</v>
      </c>
      <c r="B1" s="38" t="s">
        <v>91</v>
      </c>
      <c r="C1" s="4"/>
      <c r="D1" s="10"/>
      <c r="E1" s="120" t="s">
        <v>127</v>
      </c>
      <c r="F1" s="10"/>
      <c r="G1" s="158" t="s">
        <v>226</v>
      </c>
      <c r="H1" s="4"/>
    </row>
    <row r="2">
      <c r="A2" s="4" t="s">
        <v>129</v>
      </c>
      <c r="B2" s="41">
        <v>43516.0</v>
      </c>
      <c r="C2" s="36" t="s">
        <v>130</v>
      </c>
      <c r="D2" s="42">
        <f>sum(955.7+1731.84)</f>
        <v>2687.54</v>
      </c>
      <c r="E2" s="4"/>
      <c r="F2" s="10"/>
      <c r="G2" s="4"/>
      <c r="H2" s="4"/>
    </row>
    <row r="3">
      <c r="A3" s="45" t="s">
        <v>131</v>
      </c>
      <c r="B3" s="41">
        <v>43563.0</v>
      </c>
      <c r="C3" s="36" t="s">
        <v>132</v>
      </c>
      <c r="D3" s="46">
        <v>0.0</v>
      </c>
      <c r="E3" s="26" t="s">
        <v>262</v>
      </c>
      <c r="F3" s="65">
        <v>25.4</v>
      </c>
      <c r="G3" s="159" t="s">
        <v>231</v>
      </c>
      <c r="H3" s="26">
        <v>195.71</v>
      </c>
    </row>
    <row r="4">
      <c r="A4" s="4" t="s">
        <v>135</v>
      </c>
      <c r="B4" s="26" t="s">
        <v>331</v>
      </c>
      <c r="C4" s="36" t="s">
        <v>137</v>
      </c>
      <c r="D4" s="46">
        <v>0.0</v>
      </c>
      <c r="E4" s="26" t="s">
        <v>201</v>
      </c>
      <c r="F4" s="30">
        <v>930.3</v>
      </c>
      <c r="G4" s="159" t="s">
        <v>231</v>
      </c>
      <c r="H4" s="26">
        <v>337.13</v>
      </c>
    </row>
    <row r="5">
      <c r="A5" s="4"/>
      <c r="B5" s="4"/>
      <c r="C5" s="36" t="s">
        <v>139</v>
      </c>
      <c r="D5" s="46">
        <f>sum(4400+3038.83)</f>
        <v>7438.83</v>
      </c>
      <c r="E5" s="4"/>
      <c r="G5" s="159" t="s">
        <v>231</v>
      </c>
      <c r="H5" s="26">
        <v>22.63</v>
      </c>
    </row>
    <row r="6">
      <c r="A6" s="4" t="s">
        <v>140</v>
      </c>
      <c r="B6" s="4"/>
      <c r="C6" s="4"/>
      <c r="D6" s="10"/>
      <c r="E6" s="4"/>
      <c r="G6" s="159" t="s">
        <v>231</v>
      </c>
      <c r="H6" s="26">
        <v>224.3</v>
      </c>
    </row>
    <row r="7">
      <c r="A7" s="26" t="s">
        <v>332</v>
      </c>
      <c r="B7" s="33">
        <v>4400.0</v>
      </c>
      <c r="C7" s="36" t="s">
        <v>142</v>
      </c>
      <c r="D7" s="42">
        <f>sum(175+752.12+1160.27+1936.37+198+304.98)</f>
        <v>4526.74</v>
      </c>
      <c r="E7" s="4"/>
      <c r="F7" s="10"/>
      <c r="G7" s="159" t="s">
        <v>231</v>
      </c>
      <c r="H7" s="26">
        <v>16.76</v>
      </c>
    </row>
    <row r="8">
      <c r="A8" s="26" t="s">
        <v>243</v>
      </c>
      <c r="B8" s="32">
        <v>1731.84</v>
      </c>
      <c r="C8" s="36" t="s">
        <v>144</v>
      </c>
      <c r="D8" s="46">
        <v>0.0</v>
      </c>
      <c r="E8" s="36" t="s">
        <v>220</v>
      </c>
      <c r="F8" s="46">
        <f>sum(F3:F7)</f>
        <v>955.7</v>
      </c>
      <c r="G8" s="159" t="s">
        <v>231</v>
      </c>
      <c r="H8" s="26">
        <v>117.12</v>
      </c>
    </row>
    <row r="9">
      <c r="A9" s="4"/>
      <c r="B9" s="10"/>
      <c r="C9" s="36" t="s">
        <v>147</v>
      </c>
      <c r="D9" s="42">
        <v>150.0</v>
      </c>
      <c r="E9" s="4"/>
      <c r="F9" s="10"/>
      <c r="G9" s="159" t="s">
        <v>231</v>
      </c>
      <c r="H9" s="160">
        <v>36.94</v>
      </c>
    </row>
    <row r="10">
      <c r="A10" s="4"/>
      <c r="B10" s="10"/>
      <c r="C10" s="36" t="s">
        <v>150</v>
      </c>
      <c r="D10" s="46">
        <f>sum((520.57+179.8+140.69+5000+459.12+89.97+450+175+49+175+800)-261.4)</f>
        <v>7777.75</v>
      </c>
      <c r="E10" s="115"/>
      <c r="F10" s="123"/>
      <c r="G10" s="159" t="s">
        <v>231</v>
      </c>
      <c r="H10" s="161">
        <v>78.6</v>
      </c>
    </row>
    <row r="11">
      <c r="A11" s="4"/>
      <c r="B11" s="10"/>
      <c r="C11" s="4"/>
      <c r="D11" s="10"/>
      <c r="E11" s="127"/>
      <c r="F11" s="128"/>
      <c r="G11" s="159" t="s">
        <v>231</v>
      </c>
      <c r="H11" s="162">
        <v>61.62</v>
      </c>
    </row>
    <row r="12">
      <c r="A12" s="21"/>
      <c r="B12" s="21"/>
      <c r="C12" s="36" t="s">
        <v>153</v>
      </c>
      <c r="D12" s="46">
        <f>sum((D7-D2)-D19)</f>
        <v>1839.2</v>
      </c>
      <c r="E12" s="127"/>
      <c r="F12" s="128"/>
      <c r="G12" s="159" t="s">
        <v>231</v>
      </c>
      <c r="H12" s="162">
        <v>60.91</v>
      </c>
    </row>
    <row r="13">
      <c r="A13" s="4" t="s">
        <v>156</v>
      </c>
      <c r="B13" s="62">
        <f>sum(B7:B10)</f>
        <v>6131.84</v>
      </c>
      <c r="C13" s="36" t="s">
        <v>157</v>
      </c>
      <c r="D13" s="46">
        <f t="shared" ref="D13:D15" si="1">sum(D8-D3)</f>
        <v>0</v>
      </c>
      <c r="E13" s="127"/>
      <c r="F13" s="128"/>
      <c r="G13" s="159" t="s">
        <v>231</v>
      </c>
      <c r="H13" s="162">
        <v>43.04</v>
      </c>
    </row>
    <row r="14">
      <c r="A14" s="4" t="s">
        <v>159</v>
      </c>
      <c r="B14" s="63">
        <f>sum(F8+H21)</f>
        <v>3994.53</v>
      </c>
      <c r="C14" s="36" t="s">
        <v>160</v>
      </c>
      <c r="D14" s="46">
        <f t="shared" si="1"/>
        <v>150</v>
      </c>
      <c r="E14" s="127"/>
      <c r="F14" s="128"/>
      <c r="G14" s="159" t="s">
        <v>231</v>
      </c>
      <c r="H14" s="162">
        <v>92.0</v>
      </c>
    </row>
    <row r="15">
      <c r="A15" s="36" t="s">
        <v>161</v>
      </c>
      <c r="B15" s="46">
        <f>sum(B13:B14)</f>
        <v>10126.37</v>
      </c>
      <c r="C15" s="36" t="s">
        <v>162</v>
      </c>
      <c r="D15" s="46">
        <f t="shared" si="1"/>
        <v>338.92</v>
      </c>
      <c r="E15" s="131"/>
      <c r="F15" s="132"/>
      <c r="G15" s="159" t="s">
        <v>231</v>
      </c>
      <c r="H15" s="162">
        <v>80.35</v>
      </c>
    </row>
    <row r="16">
      <c r="A16" s="4" t="s">
        <v>164</v>
      </c>
      <c r="B16" s="65">
        <v>12454.49</v>
      </c>
      <c r="C16" s="4"/>
      <c r="D16" s="10"/>
      <c r="E16" s="127"/>
      <c r="F16" s="132"/>
      <c r="G16" s="159" t="s">
        <v>231</v>
      </c>
      <c r="H16" s="162">
        <v>17.19</v>
      </c>
    </row>
    <row r="17">
      <c r="A17" s="4" t="s">
        <v>166</v>
      </c>
      <c r="B17" s="65">
        <v>166.65</v>
      </c>
      <c r="C17" s="4"/>
      <c r="D17" s="10"/>
      <c r="E17" s="127"/>
      <c r="F17" s="132"/>
      <c r="G17" s="159" t="s">
        <v>231</v>
      </c>
      <c r="H17" s="163">
        <v>384.96</v>
      </c>
    </row>
    <row r="18">
      <c r="A18" s="4" t="s">
        <v>168</v>
      </c>
      <c r="B18" s="46">
        <f>sum(B16+B17)</f>
        <v>12621.14</v>
      </c>
      <c r="C18" s="4"/>
      <c r="D18" s="10"/>
      <c r="E18" s="135"/>
      <c r="F18" s="119"/>
      <c r="G18" s="164" t="s">
        <v>333</v>
      </c>
      <c r="H18" s="32">
        <v>73.01</v>
      </c>
    </row>
    <row r="19">
      <c r="A19" s="4" t="s">
        <v>169</v>
      </c>
      <c r="B19" s="46">
        <f>sum(B16-B15)</f>
        <v>2328.12</v>
      </c>
      <c r="C19" s="26"/>
      <c r="D19" s="10"/>
      <c r="E19" s="136"/>
      <c r="F19" s="137"/>
      <c r="G19" s="164" t="s">
        <v>333</v>
      </c>
      <c r="H19" s="32">
        <v>557.26</v>
      </c>
    </row>
    <row r="20">
      <c r="A20" s="26" t="s">
        <v>248</v>
      </c>
      <c r="B20" s="63">
        <f>sum(B15*1.57)</f>
        <v>15898.4009</v>
      </c>
      <c r="C20" s="4"/>
      <c r="D20" s="4"/>
      <c r="E20" s="67"/>
      <c r="F20" s="67"/>
      <c r="G20" s="164" t="s">
        <v>333</v>
      </c>
      <c r="H20" s="32">
        <v>639.3</v>
      </c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>
        <f>sum(H3:H20)</f>
        <v>3038.83</v>
      </c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18.57"/>
    <col customWidth="1" min="3" max="3" width="27.86"/>
    <col customWidth="1" min="5" max="5" width="22.71"/>
  </cols>
  <sheetData>
    <row r="1">
      <c r="A1" s="37" t="s">
        <v>126</v>
      </c>
      <c r="B1" s="38" t="s">
        <v>92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43518.0</v>
      </c>
      <c r="C2" s="36" t="s">
        <v>130</v>
      </c>
      <c r="D2" s="42">
        <v>290.0</v>
      </c>
      <c r="E2" s="4"/>
      <c r="F2" s="10"/>
      <c r="G2" s="4"/>
      <c r="H2" s="4"/>
    </row>
    <row r="3">
      <c r="A3" s="45" t="s">
        <v>131</v>
      </c>
      <c r="B3" s="41">
        <v>43518.0</v>
      </c>
      <c r="C3" s="36" t="s">
        <v>132</v>
      </c>
      <c r="D3" s="46">
        <v>0.0</v>
      </c>
      <c r="E3" s="4" t="s">
        <v>201</v>
      </c>
      <c r="F3" s="65">
        <v>290.0</v>
      </c>
      <c r="G3" s="45" t="s">
        <v>216</v>
      </c>
      <c r="H3" s="4"/>
    </row>
    <row r="4">
      <c r="A4" s="4" t="s">
        <v>135</v>
      </c>
      <c r="B4" s="26" t="s">
        <v>334</v>
      </c>
      <c r="C4" s="36" t="s">
        <v>137</v>
      </c>
      <c r="D4" s="46">
        <v>0.0</v>
      </c>
      <c r="E4" s="26"/>
      <c r="F4" s="32"/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335</v>
      </c>
      <c r="B7" s="33"/>
      <c r="C7" s="36" t="s">
        <v>142</v>
      </c>
      <c r="D7" s="42">
        <v>305.0</v>
      </c>
      <c r="E7" s="4"/>
      <c r="F7" s="10"/>
      <c r="G7" s="4"/>
      <c r="H7" s="4"/>
    </row>
    <row r="8">
      <c r="A8" s="26"/>
      <c r="B8" s="32"/>
      <c r="C8" s="36" t="s">
        <v>144</v>
      </c>
      <c r="D8" s="46">
        <v>0.0</v>
      </c>
      <c r="E8" s="36" t="s">
        <v>220</v>
      </c>
      <c r="F8" s="46">
        <f>sum(F3:F7)</f>
        <v>290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 t="shared" ref="D12:D15" si="1">sum(D7-D2)</f>
        <v>15</v>
      </c>
      <c r="E12" s="127"/>
      <c r="F12" s="128"/>
      <c r="G12" s="129"/>
      <c r="H12" s="130"/>
    </row>
    <row r="13">
      <c r="A13" s="4" t="s">
        <v>156</v>
      </c>
      <c r="B13" s="62">
        <f>sum(B7:B10)</f>
        <v>0</v>
      </c>
      <c r="C13" s="36" t="s">
        <v>157</v>
      </c>
      <c r="D13" s="46">
        <f t="shared" si="1"/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290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290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305.0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35.22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340.22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15</v>
      </c>
      <c r="C19" s="4"/>
      <c r="D19" s="10"/>
      <c r="E19" s="154"/>
      <c r="F19" s="119"/>
      <c r="G19" s="138"/>
      <c r="H19" s="139"/>
    </row>
    <row r="20">
      <c r="A20" s="26" t="s">
        <v>336</v>
      </c>
      <c r="B20" s="63">
        <f>sum(B15*1.05)</f>
        <v>304.5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0"/>
    <col customWidth="1" min="2" max="2" width="20.14"/>
    <col customWidth="1" min="3" max="3" width="28.29"/>
    <col customWidth="1" min="4" max="4" width="24.0"/>
    <col customWidth="1" min="5" max="5" width="25.43"/>
  </cols>
  <sheetData>
    <row r="1">
      <c r="A1" s="14" t="s">
        <v>126</v>
      </c>
      <c r="B1" s="14" t="s">
        <v>93</v>
      </c>
      <c r="C1" s="18"/>
      <c r="D1" s="88"/>
      <c r="E1" s="14" t="s">
        <v>201</v>
      </c>
      <c r="F1" s="30">
        <v>403.26</v>
      </c>
      <c r="G1" s="14" t="s">
        <v>337</v>
      </c>
    </row>
    <row r="2">
      <c r="A2" s="14" t="s">
        <v>129</v>
      </c>
      <c r="B2" s="86">
        <v>43521.0</v>
      </c>
      <c r="C2" s="87" t="s">
        <v>130</v>
      </c>
      <c r="D2" s="5">
        <v>923.86</v>
      </c>
      <c r="E2" s="14" t="s">
        <v>201</v>
      </c>
      <c r="F2" s="30">
        <v>140.6</v>
      </c>
      <c r="G2" s="14" t="s">
        <v>251</v>
      </c>
    </row>
    <row r="3">
      <c r="A3" s="14" t="s">
        <v>131</v>
      </c>
      <c r="B3" s="86">
        <v>43535.0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338</v>
      </c>
      <c r="C4" s="87" t="s">
        <v>214</v>
      </c>
      <c r="D4" s="5">
        <v>0.0</v>
      </c>
      <c r="F4" s="30"/>
    </row>
    <row r="5">
      <c r="C5" s="87" t="s">
        <v>139</v>
      </c>
      <c r="D5" s="5">
        <v>0.0</v>
      </c>
      <c r="F5" s="30"/>
    </row>
    <row r="6">
      <c r="A6" s="14" t="s">
        <v>140</v>
      </c>
      <c r="C6" s="18"/>
      <c r="D6" s="88"/>
      <c r="E6" s="7" t="s">
        <v>220</v>
      </c>
      <c r="F6" s="88">
        <f>sum(F1:F5)</f>
        <v>543.86</v>
      </c>
    </row>
    <row r="7">
      <c r="A7" s="14" t="s">
        <v>210</v>
      </c>
      <c r="B7" s="91">
        <v>380.0</v>
      </c>
      <c r="C7" s="7" t="s">
        <v>142</v>
      </c>
      <c r="D7" s="5">
        <v>1655.94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C11" s="18"/>
      <c r="D11" s="88"/>
      <c r="E11" s="9"/>
    </row>
    <row r="12">
      <c r="C12" s="7" t="s">
        <v>153</v>
      </c>
      <c r="D12" s="88">
        <f t="shared" ref="D12:D15" si="1">sum(D7-D2)</f>
        <v>732.08</v>
      </c>
      <c r="E12" s="85"/>
    </row>
    <row r="13">
      <c r="A13" s="14" t="s">
        <v>156</v>
      </c>
      <c r="B13" s="93">
        <f>sum(B7:B10)</f>
        <v>380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543.86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923.86</v>
      </c>
      <c r="C15" s="7" t="s">
        <v>162</v>
      </c>
      <c r="D15" s="88">
        <f t="shared" si="1"/>
        <v>0</v>
      </c>
      <c r="E15" s="85"/>
    </row>
    <row r="16">
      <c r="A16" s="14" t="s">
        <v>164</v>
      </c>
      <c r="B16" s="95">
        <v>1655.94</v>
      </c>
      <c r="C16" s="18"/>
      <c r="D16" s="88"/>
      <c r="E16" s="85"/>
    </row>
    <row r="17">
      <c r="A17" s="14" t="s">
        <v>166</v>
      </c>
      <c r="B17" s="95">
        <v>60.75</v>
      </c>
      <c r="C17" s="18"/>
      <c r="D17" s="5"/>
      <c r="E17" s="88"/>
    </row>
    <row r="18">
      <c r="A18" s="14" t="s">
        <v>168</v>
      </c>
      <c r="B18" s="99">
        <f>sum(B16+B17)</f>
        <v>1716.69</v>
      </c>
      <c r="C18" s="18"/>
      <c r="D18" s="88"/>
      <c r="E18" s="9"/>
    </row>
    <row r="19">
      <c r="A19" s="14" t="s">
        <v>169</v>
      </c>
      <c r="B19" s="90">
        <f>sum(B16-B15)</f>
        <v>732.08</v>
      </c>
      <c r="C19" s="18"/>
      <c r="D19" s="88"/>
    </row>
    <row r="20">
      <c r="A20" s="14" t="s">
        <v>221</v>
      </c>
      <c r="B20" s="103">
        <f>sum(B15*1.89)</f>
        <v>1746.0954</v>
      </c>
      <c r="C20" s="18"/>
      <c r="D20" s="88"/>
    </row>
    <row r="21">
      <c r="A21" s="14" t="s">
        <v>173</v>
      </c>
      <c r="B21" s="30">
        <v>0.0</v>
      </c>
      <c r="C21" s="18"/>
      <c r="D21" s="88"/>
    </row>
    <row r="22">
      <c r="C22" s="18"/>
      <c r="D22" s="88"/>
    </row>
    <row r="23">
      <c r="C23" s="18"/>
      <c r="D23" s="88"/>
    </row>
    <row r="24">
      <c r="C24" s="18"/>
      <c r="D24" s="88"/>
    </row>
    <row r="25">
      <c r="C25" s="18"/>
      <c r="D25" s="88"/>
    </row>
    <row r="26">
      <c r="C26" s="18"/>
      <c r="D26" s="88"/>
    </row>
    <row r="27">
      <c r="C27" s="18"/>
      <c r="D27" s="88"/>
    </row>
    <row r="28">
      <c r="C28" s="18"/>
      <c r="D28" s="88"/>
    </row>
    <row r="29">
      <c r="C29" s="18"/>
      <c r="D29" s="88"/>
    </row>
    <row r="30">
      <c r="C30" s="18"/>
      <c r="D30" s="88"/>
    </row>
    <row r="31">
      <c r="C31" s="18"/>
      <c r="D31" s="88"/>
    </row>
    <row r="32">
      <c r="C32" s="18"/>
      <c r="D32" s="88"/>
    </row>
    <row r="33">
      <c r="C33" s="18"/>
      <c r="D33" s="88"/>
    </row>
    <row r="34">
      <c r="C34" s="18"/>
      <c r="D34" s="88"/>
    </row>
    <row r="35">
      <c r="C35" s="18"/>
      <c r="D35" s="88"/>
    </row>
    <row r="36">
      <c r="C36" s="18"/>
      <c r="D36" s="88"/>
    </row>
    <row r="37">
      <c r="C37" s="18"/>
      <c r="D37" s="88"/>
    </row>
    <row r="38">
      <c r="C38" s="18"/>
      <c r="D38" s="88"/>
    </row>
    <row r="39">
      <c r="C39" s="18"/>
      <c r="D39" s="88"/>
    </row>
    <row r="40">
      <c r="C40" s="18"/>
      <c r="D40" s="88"/>
    </row>
    <row r="41">
      <c r="C41" s="18"/>
      <c r="D41" s="88"/>
    </row>
    <row r="42">
      <c r="C42" s="18"/>
      <c r="D42" s="88"/>
    </row>
    <row r="43">
      <c r="C43" s="18"/>
      <c r="D43" s="88"/>
    </row>
    <row r="44">
      <c r="C44" s="18"/>
      <c r="D44" s="88"/>
    </row>
    <row r="45">
      <c r="C45" s="18"/>
      <c r="D45" s="88"/>
    </row>
    <row r="46">
      <c r="C46" s="18"/>
      <c r="D46" s="88"/>
    </row>
    <row r="47">
      <c r="C47" s="18"/>
      <c r="D47" s="88"/>
    </row>
    <row r="48">
      <c r="C48" s="18"/>
      <c r="D48" s="88"/>
    </row>
    <row r="49">
      <c r="C49" s="18"/>
      <c r="D49" s="88"/>
    </row>
    <row r="50">
      <c r="C50" s="18"/>
      <c r="D50" s="88"/>
    </row>
    <row r="51">
      <c r="C51" s="18"/>
      <c r="D51" s="88"/>
    </row>
    <row r="52">
      <c r="C52" s="18"/>
      <c r="D52" s="88"/>
    </row>
    <row r="53">
      <c r="C53" s="18"/>
      <c r="D53" s="88"/>
    </row>
    <row r="54">
      <c r="C54" s="18"/>
      <c r="D54" s="88"/>
    </row>
    <row r="55">
      <c r="C55" s="18"/>
      <c r="D55" s="88"/>
    </row>
    <row r="56">
      <c r="C56" s="18"/>
      <c r="D56" s="88"/>
    </row>
    <row r="57">
      <c r="C57" s="18"/>
      <c r="D57" s="88"/>
    </row>
    <row r="58">
      <c r="C58" s="18"/>
      <c r="D58" s="88"/>
    </row>
    <row r="59">
      <c r="C59" s="18"/>
      <c r="D59" s="88"/>
    </row>
    <row r="60">
      <c r="C60" s="18"/>
      <c r="D60" s="88"/>
    </row>
    <row r="61">
      <c r="C61" s="18"/>
      <c r="D61" s="88"/>
    </row>
    <row r="62">
      <c r="C62" s="18"/>
      <c r="D62" s="88"/>
    </row>
    <row r="63">
      <c r="C63" s="18"/>
      <c r="D63" s="88"/>
    </row>
    <row r="64">
      <c r="C64" s="18"/>
      <c r="D64" s="88"/>
    </row>
    <row r="65">
      <c r="C65" s="18"/>
      <c r="D65" s="88"/>
    </row>
    <row r="66">
      <c r="C66" s="18"/>
      <c r="D66" s="88"/>
    </row>
    <row r="67">
      <c r="C67" s="18"/>
      <c r="D67" s="88"/>
    </row>
    <row r="68">
      <c r="C68" s="18"/>
      <c r="D68" s="88"/>
    </row>
    <row r="69">
      <c r="C69" s="18"/>
      <c r="D69" s="88"/>
    </row>
    <row r="70">
      <c r="C70" s="18"/>
      <c r="D70" s="88"/>
    </row>
    <row r="71">
      <c r="C71" s="18"/>
      <c r="D71" s="88"/>
    </row>
    <row r="72">
      <c r="C72" s="18"/>
      <c r="D72" s="88"/>
    </row>
    <row r="73">
      <c r="C73" s="18"/>
      <c r="D73" s="88"/>
    </row>
    <row r="74">
      <c r="C74" s="18"/>
      <c r="D74" s="88"/>
    </row>
    <row r="75">
      <c r="C75" s="18"/>
      <c r="D75" s="88"/>
    </row>
    <row r="76">
      <c r="C76" s="18"/>
      <c r="D76" s="88"/>
    </row>
    <row r="77">
      <c r="C77" s="18"/>
      <c r="D77" s="88"/>
    </row>
    <row r="78">
      <c r="C78" s="18"/>
      <c r="D78" s="88"/>
    </row>
    <row r="79">
      <c r="C79" s="18"/>
      <c r="D79" s="88"/>
    </row>
    <row r="80">
      <c r="C80" s="18"/>
      <c r="D80" s="88"/>
    </row>
    <row r="81">
      <c r="C81" s="18"/>
      <c r="D81" s="88"/>
    </row>
    <row r="82">
      <c r="C82" s="18"/>
      <c r="D82" s="88"/>
    </row>
    <row r="83">
      <c r="C83" s="18"/>
      <c r="D83" s="88"/>
    </row>
    <row r="84">
      <c r="C84" s="18"/>
      <c r="D84" s="88"/>
    </row>
    <row r="85">
      <c r="C85" s="18"/>
      <c r="D85" s="88"/>
    </row>
    <row r="86">
      <c r="C86" s="18"/>
      <c r="D86" s="88"/>
    </row>
    <row r="87">
      <c r="C87" s="18"/>
      <c r="D87" s="88"/>
    </row>
    <row r="88">
      <c r="C88" s="18"/>
      <c r="D88" s="88"/>
    </row>
    <row r="89">
      <c r="C89" s="18"/>
      <c r="D89" s="88"/>
    </row>
    <row r="90">
      <c r="C90" s="18"/>
      <c r="D90" s="88"/>
    </row>
    <row r="91">
      <c r="C91" s="18"/>
      <c r="D91" s="88"/>
    </row>
    <row r="92">
      <c r="C92" s="18"/>
      <c r="D92" s="88"/>
    </row>
    <row r="93">
      <c r="C93" s="18"/>
      <c r="D93" s="88"/>
    </row>
    <row r="94">
      <c r="C94" s="18"/>
      <c r="D94" s="88"/>
    </row>
    <row r="95">
      <c r="C95" s="18"/>
      <c r="D95" s="88"/>
    </row>
    <row r="96">
      <c r="C96" s="18"/>
      <c r="D96" s="88"/>
    </row>
    <row r="97">
      <c r="C97" s="18"/>
      <c r="D97" s="88"/>
    </row>
    <row r="98">
      <c r="C98" s="18"/>
      <c r="D98" s="88"/>
    </row>
    <row r="99">
      <c r="C99" s="18"/>
      <c r="D99" s="88"/>
    </row>
    <row r="100">
      <c r="C100" s="18"/>
      <c r="D100" s="88"/>
    </row>
    <row r="101">
      <c r="C101" s="18"/>
      <c r="D101" s="88"/>
    </row>
    <row r="102">
      <c r="C102" s="18"/>
      <c r="D102" s="88"/>
    </row>
    <row r="103">
      <c r="C103" s="18"/>
      <c r="D103" s="88"/>
    </row>
    <row r="104">
      <c r="C104" s="18"/>
      <c r="D104" s="88"/>
    </row>
    <row r="105">
      <c r="C105" s="18"/>
      <c r="D105" s="88"/>
    </row>
    <row r="106">
      <c r="C106" s="18"/>
      <c r="D106" s="88"/>
    </row>
    <row r="107">
      <c r="C107" s="18"/>
      <c r="D107" s="88"/>
    </row>
    <row r="108">
      <c r="C108" s="18"/>
      <c r="D108" s="88"/>
    </row>
    <row r="109">
      <c r="C109" s="18"/>
      <c r="D109" s="88"/>
    </row>
    <row r="110">
      <c r="C110" s="18"/>
      <c r="D110" s="88"/>
    </row>
    <row r="111">
      <c r="C111" s="18"/>
      <c r="D111" s="88"/>
    </row>
    <row r="112">
      <c r="C112" s="18"/>
      <c r="D112" s="88"/>
    </row>
    <row r="113">
      <c r="C113" s="18"/>
      <c r="D113" s="88"/>
    </row>
    <row r="114">
      <c r="C114" s="18"/>
      <c r="D114" s="88"/>
    </row>
    <row r="115">
      <c r="C115" s="18"/>
      <c r="D115" s="88"/>
    </row>
    <row r="116">
      <c r="C116" s="18"/>
      <c r="D116" s="88"/>
    </row>
    <row r="117">
      <c r="C117" s="18"/>
      <c r="D117" s="88"/>
    </row>
    <row r="118">
      <c r="C118" s="18"/>
      <c r="D118" s="88"/>
    </row>
    <row r="119">
      <c r="C119" s="18"/>
      <c r="D119" s="88"/>
    </row>
    <row r="120">
      <c r="C120" s="18"/>
      <c r="D120" s="88"/>
    </row>
    <row r="121">
      <c r="C121" s="18"/>
      <c r="D121" s="88"/>
    </row>
    <row r="122">
      <c r="C122" s="18"/>
      <c r="D122" s="88"/>
    </row>
    <row r="123">
      <c r="C123" s="18"/>
      <c r="D123" s="88"/>
    </row>
    <row r="124">
      <c r="C124" s="18"/>
      <c r="D124" s="88"/>
    </row>
    <row r="125">
      <c r="C125" s="18"/>
      <c r="D125" s="88"/>
    </row>
    <row r="126">
      <c r="C126" s="18"/>
      <c r="D126" s="88"/>
    </row>
    <row r="127">
      <c r="C127" s="18"/>
      <c r="D127" s="88"/>
    </row>
    <row r="128">
      <c r="C128" s="18"/>
      <c r="D128" s="88"/>
    </row>
    <row r="129">
      <c r="C129" s="18"/>
      <c r="D129" s="88"/>
    </row>
    <row r="130">
      <c r="C130" s="18"/>
      <c r="D130" s="88"/>
    </row>
    <row r="131">
      <c r="C131" s="18"/>
      <c r="D131" s="88"/>
    </row>
    <row r="132">
      <c r="C132" s="18"/>
      <c r="D132" s="88"/>
    </row>
    <row r="133">
      <c r="C133" s="18"/>
      <c r="D133" s="88"/>
    </row>
    <row r="134">
      <c r="C134" s="18"/>
      <c r="D134" s="88"/>
    </row>
    <row r="135">
      <c r="C135" s="18"/>
      <c r="D135" s="88"/>
    </row>
    <row r="136">
      <c r="C136" s="18"/>
      <c r="D136" s="88"/>
    </row>
    <row r="137">
      <c r="C137" s="18"/>
      <c r="D137" s="88"/>
    </row>
    <row r="138">
      <c r="C138" s="18"/>
      <c r="D138" s="88"/>
    </row>
    <row r="139">
      <c r="C139" s="18"/>
      <c r="D139" s="88"/>
    </row>
    <row r="140">
      <c r="C140" s="18"/>
      <c r="D140" s="88"/>
    </row>
    <row r="141">
      <c r="C141" s="18"/>
      <c r="D141" s="88"/>
    </row>
    <row r="142">
      <c r="C142" s="18"/>
      <c r="D142" s="88"/>
    </row>
    <row r="143">
      <c r="C143" s="18"/>
      <c r="D143" s="88"/>
    </row>
    <row r="144">
      <c r="C144" s="18"/>
      <c r="D144" s="88"/>
    </row>
    <row r="145">
      <c r="C145" s="18"/>
      <c r="D145" s="88"/>
    </row>
    <row r="146">
      <c r="C146" s="18"/>
      <c r="D146" s="88"/>
    </row>
    <row r="147">
      <c r="C147" s="18"/>
      <c r="D147" s="88"/>
    </row>
    <row r="148">
      <c r="C148" s="18"/>
      <c r="D148" s="88"/>
    </row>
    <row r="149">
      <c r="C149" s="18"/>
      <c r="D149" s="88"/>
    </row>
    <row r="150">
      <c r="C150" s="18"/>
      <c r="D150" s="88"/>
    </row>
    <row r="151">
      <c r="C151" s="18"/>
      <c r="D151" s="88"/>
    </row>
    <row r="152">
      <c r="C152" s="18"/>
      <c r="D152" s="88"/>
    </row>
    <row r="153">
      <c r="C153" s="18"/>
      <c r="D153" s="88"/>
    </row>
    <row r="154">
      <c r="C154" s="18"/>
      <c r="D154" s="88"/>
    </row>
    <row r="155">
      <c r="C155" s="18"/>
      <c r="D155" s="88"/>
    </row>
    <row r="156">
      <c r="C156" s="18"/>
      <c r="D156" s="88"/>
    </row>
    <row r="157">
      <c r="C157" s="18"/>
      <c r="D157" s="88"/>
    </row>
    <row r="158">
      <c r="C158" s="18"/>
      <c r="D158" s="88"/>
    </row>
    <row r="159">
      <c r="C159" s="18"/>
      <c r="D159" s="88"/>
    </row>
    <row r="160">
      <c r="C160" s="18"/>
      <c r="D160" s="88"/>
    </row>
    <row r="161">
      <c r="C161" s="18"/>
      <c r="D161" s="88"/>
    </row>
    <row r="162">
      <c r="C162" s="18"/>
      <c r="D162" s="88"/>
    </row>
    <row r="163">
      <c r="C163" s="18"/>
      <c r="D163" s="88"/>
    </row>
    <row r="164">
      <c r="C164" s="18"/>
      <c r="D164" s="88"/>
    </row>
    <row r="165">
      <c r="C165" s="18"/>
      <c r="D165" s="88"/>
    </row>
    <row r="166">
      <c r="C166" s="18"/>
      <c r="D166" s="88"/>
    </row>
    <row r="167">
      <c r="C167" s="18"/>
      <c r="D167" s="88"/>
    </row>
    <row r="168">
      <c r="C168" s="18"/>
      <c r="D168" s="88"/>
    </row>
    <row r="169">
      <c r="C169" s="18"/>
      <c r="D169" s="88"/>
    </row>
    <row r="170">
      <c r="C170" s="18"/>
      <c r="D170" s="88"/>
    </row>
    <row r="171">
      <c r="C171" s="18"/>
      <c r="D171" s="88"/>
    </row>
    <row r="172">
      <c r="C172" s="18"/>
      <c r="D172" s="88"/>
    </row>
    <row r="173">
      <c r="C173" s="18"/>
      <c r="D173" s="88"/>
    </row>
    <row r="174">
      <c r="C174" s="18"/>
      <c r="D174" s="88"/>
    </row>
    <row r="175">
      <c r="C175" s="18"/>
      <c r="D175" s="88"/>
    </row>
    <row r="176">
      <c r="C176" s="18"/>
      <c r="D176" s="88"/>
    </row>
    <row r="177">
      <c r="C177" s="18"/>
      <c r="D177" s="88"/>
    </row>
    <row r="178">
      <c r="C178" s="18"/>
      <c r="D178" s="88"/>
    </row>
    <row r="179">
      <c r="C179" s="18"/>
      <c r="D179" s="88"/>
    </row>
    <row r="180">
      <c r="C180" s="18"/>
      <c r="D180" s="88"/>
    </row>
    <row r="181">
      <c r="C181" s="18"/>
      <c r="D181" s="88"/>
    </row>
    <row r="182">
      <c r="C182" s="18"/>
      <c r="D182" s="88"/>
    </row>
    <row r="183">
      <c r="C183" s="18"/>
      <c r="D183" s="88"/>
    </row>
    <row r="184">
      <c r="C184" s="18"/>
      <c r="D184" s="88"/>
    </row>
    <row r="185">
      <c r="C185" s="18"/>
      <c r="D185" s="88"/>
    </row>
    <row r="186">
      <c r="C186" s="18"/>
      <c r="D186" s="88"/>
    </row>
    <row r="187">
      <c r="C187" s="18"/>
      <c r="D187" s="88"/>
    </row>
    <row r="188">
      <c r="C188" s="18"/>
      <c r="D188" s="88"/>
    </row>
    <row r="189">
      <c r="C189" s="18"/>
      <c r="D189" s="88"/>
    </row>
    <row r="190">
      <c r="C190" s="18"/>
      <c r="D190" s="88"/>
    </row>
    <row r="191">
      <c r="C191" s="18"/>
      <c r="D191" s="88"/>
    </row>
    <row r="192">
      <c r="C192" s="18"/>
      <c r="D192" s="88"/>
    </row>
    <row r="193">
      <c r="C193" s="18"/>
      <c r="D193" s="88"/>
    </row>
    <row r="194">
      <c r="C194" s="18"/>
      <c r="D194" s="88"/>
    </row>
    <row r="195">
      <c r="C195" s="18"/>
      <c r="D195" s="88"/>
    </row>
    <row r="196">
      <c r="C196" s="18"/>
      <c r="D196" s="88"/>
    </row>
    <row r="197">
      <c r="C197" s="18"/>
      <c r="D197" s="88"/>
    </row>
    <row r="198">
      <c r="C198" s="18"/>
      <c r="D198" s="88"/>
    </row>
    <row r="199">
      <c r="C199" s="18"/>
      <c r="D199" s="88"/>
    </row>
    <row r="200">
      <c r="C200" s="18"/>
      <c r="D200" s="88"/>
    </row>
    <row r="201">
      <c r="C201" s="18"/>
      <c r="D201" s="88"/>
    </row>
    <row r="202">
      <c r="C202" s="18"/>
      <c r="D202" s="88"/>
    </row>
    <row r="203">
      <c r="C203" s="18"/>
      <c r="D203" s="88"/>
    </row>
    <row r="204">
      <c r="C204" s="18"/>
      <c r="D204" s="88"/>
    </row>
    <row r="205">
      <c r="C205" s="18"/>
      <c r="D205" s="88"/>
    </row>
    <row r="206">
      <c r="C206" s="18"/>
      <c r="D206" s="88"/>
    </row>
    <row r="207">
      <c r="C207" s="18"/>
      <c r="D207" s="88"/>
    </row>
    <row r="208">
      <c r="C208" s="18"/>
      <c r="D208" s="88"/>
    </row>
    <row r="209">
      <c r="C209" s="18"/>
      <c r="D209" s="88"/>
    </row>
    <row r="210">
      <c r="C210" s="18"/>
      <c r="D210" s="88"/>
    </row>
    <row r="211">
      <c r="C211" s="18"/>
      <c r="D211" s="88"/>
    </row>
    <row r="212">
      <c r="C212" s="18"/>
      <c r="D212" s="88"/>
    </row>
    <row r="213">
      <c r="C213" s="18"/>
      <c r="D213" s="88"/>
    </row>
    <row r="214">
      <c r="C214" s="18"/>
      <c r="D214" s="88"/>
    </row>
    <row r="215">
      <c r="C215" s="18"/>
      <c r="D215" s="88"/>
    </row>
    <row r="216">
      <c r="C216" s="18"/>
      <c r="D216" s="88"/>
    </row>
    <row r="217">
      <c r="C217" s="18"/>
      <c r="D217" s="88"/>
    </row>
    <row r="218">
      <c r="C218" s="18"/>
      <c r="D218" s="88"/>
    </row>
    <row r="219">
      <c r="C219" s="18"/>
      <c r="D219" s="88"/>
    </row>
    <row r="220">
      <c r="C220" s="18"/>
      <c r="D220" s="88"/>
    </row>
    <row r="221">
      <c r="C221" s="18"/>
      <c r="D221" s="88"/>
    </row>
    <row r="222">
      <c r="C222" s="18"/>
      <c r="D222" s="88"/>
    </row>
    <row r="223">
      <c r="C223" s="18"/>
      <c r="D223" s="88"/>
    </row>
    <row r="224">
      <c r="C224" s="18"/>
      <c r="D224" s="88"/>
    </row>
    <row r="225">
      <c r="C225" s="18"/>
      <c r="D225" s="88"/>
    </row>
    <row r="226">
      <c r="C226" s="18"/>
      <c r="D226" s="88"/>
    </row>
    <row r="227">
      <c r="C227" s="18"/>
      <c r="D227" s="88"/>
    </row>
    <row r="228">
      <c r="C228" s="18"/>
      <c r="D228" s="88"/>
    </row>
    <row r="229">
      <c r="C229" s="18"/>
      <c r="D229" s="88"/>
    </row>
    <row r="230">
      <c r="C230" s="18"/>
      <c r="D230" s="88"/>
    </row>
    <row r="231">
      <c r="C231" s="18"/>
      <c r="D231" s="88"/>
    </row>
    <row r="232">
      <c r="C232" s="18"/>
      <c r="D232" s="88"/>
    </row>
    <row r="233">
      <c r="C233" s="18"/>
      <c r="D233" s="88"/>
    </row>
    <row r="234">
      <c r="C234" s="18"/>
      <c r="D234" s="88"/>
    </row>
    <row r="235">
      <c r="C235" s="18"/>
      <c r="D235" s="88"/>
    </row>
    <row r="236">
      <c r="C236" s="18"/>
      <c r="D236" s="88"/>
    </row>
    <row r="237">
      <c r="C237" s="18"/>
      <c r="D237" s="88"/>
    </row>
    <row r="238">
      <c r="C238" s="18"/>
      <c r="D238" s="88"/>
    </row>
    <row r="239">
      <c r="C239" s="18"/>
      <c r="D239" s="88"/>
    </row>
    <row r="240">
      <c r="C240" s="18"/>
      <c r="D240" s="88"/>
    </row>
    <row r="241">
      <c r="C241" s="18"/>
      <c r="D241" s="88"/>
    </row>
    <row r="242">
      <c r="C242" s="18"/>
      <c r="D242" s="88"/>
    </row>
    <row r="243">
      <c r="C243" s="18"/>
      <c r="D243" s="88"/>
    </row>
    <row r="244">
      <c r="C244" s="18"/>
      <c r="D244" s="88"/>
    </row>
    <row r="245">
      <c r="C245" s="18"/>
      <c r="D245" s="88"/>
    </row>
    <row r="246">
      <c r="C246" s="18"/>
      <c r="D246" s="88"/>
    </row>
    <row r="247">
      <c r="C247" s="18"/>
      <c r="D247" s="88"/>
    </row>
    <row r="248">
      <c r="C248" s="18"/>
      <c r="D248" s="88"/>
    </row>
    <row r="249">
      <c r="C249" s="18"/>
      <c r="D249" s="88"/>
    </row>
    <row r="250">
      <c r="C250" s="18"/>
      <c r="D250" s="88"/>
    </row>
    <row r="251">
      <c r="C251" s="18"/>
      <c r="D251" s="88"/>
    </row>
    <row r="252">
      <c r="C252" s="18"/>
      <c r="D252" s="88"/>
    </row>
    <row r="253">
      <c r="C253" s="18"/>
      <c r="D253" s="88"/>
    </row>
    <row r="254">
      <c r="C254" s="18"/>
      <c r="D254" s="88"/>
    </row>
    <row r="255">
      <c r="C255" s="18"/>
      <c r="D255" s="88"/>
    </row>
    <row r="256">
      <c r="C256" s="18"/>
      <c r="D256" s="88"/>
    </row>
    <row r="257">
      <c r="C257" s="18"/>
      <c r="D257" s="88"/>
    </row>
    <row r="258">
      <c r="C258" s="18"/>
      <c r="D258" s="88"/>
    </row>
    <row r="259">
      <c r="C259" s="18"/>
      <c r="D259" s="88"/>
    </row>
    <row r="260">
      <c r="C260" s="18"/>
      <c r="D260" s="88"/>
    </row>
    <row r="261">
      <c r="C261" s="18"/>
      <c r="D261" s="88"/>
    </row>
    <row r="262">
      <c r="C262" s="18"/>
      <c r="D262" s="88"/>
    </row>
    <row r="263">
      <c r="C263" s="18"/>
      <c r="D263" s="88"/>
    </row>
    <row r="264">
      <c r="C264" s="18"/>
      <c r="D264" s="88"/>
    </row>
    <row r="265">
      <c r="C265" s="18"/>
      <c r="D265" s="88"/>
    </row>
    <row r="266">
      <c r="C266" s="18"/>
      <c r="D266" s="88"/>
    </row>
    <row r="267">
      <c r="C267" s="18"/>
      <c r="D267" s="88"/>
    </row>
    <row r="268">
      <c r="C268" s="18"/>
      <c r="D268" s="88"/>
    </row>
    <row r="269">
      <c r="C269" s="18"/>
      <c r="D269" s="88"/>
    </row>
    <row r="270">
      <c r="C270" s="18"/>
      <c r="D270" s="88"/>
    </row>
    <row r="271">
      <c r="C271" s="18"/>
      <c r="D271" s="88"/>
    </row>
    <row r="272">
      <c r="C272" s="18"/>
      <c r="D272" s="88"/>
    </row>
    <row r="273">
      <c r="C273" s="18"/>
      <c r="D273" s="88"/>
    </row>
    <row r="274">
      <c r="C274" s="18"/>
      <c r="D274" s="88"/>
    </row>
    <row r="275">
      <c r="C275" s="18"/>
      <c r="D275" s="88"/>
    </row>
    <row r="276">
      <c r="C276" s="18"/>
      <c r="D276" s="88"/>
    </row>
    <row r="277">
      <c r="C277" s="18"/>
      <c r="D277" s="88"/>
    </row>
    <row r="278">
      <c r="C278" s="18"/>
      <c r="D278" s="88"/>
    </row>
    <row r="279">
      <c r="C279" s="18"/>
      <c r="D279" s="88"/>
    </row>
    <row r="280">
      <c r="C280" s="18"/>
      <c r="D280" s="88"/>
    </row>
    <row r="281">
      <c r="C281" s="18"/>
      <c r="D281" s="88"/>
    </row>
    <row r="282">
      <c r="C282" s="18"/>
      <c r="D282" s="88"/>
    </row>
    <row r="283">
      <c r="C283" s="18"/>
      <c r="D283" s="88"/>
    </row>
    <row r="284">
      <c r="C284" s="18"/>
      <c r="D284" s="88"/>
    </row>
    <row r="285">
      <c r="C285" s="18"/>
      <c r="D285" s="88"/>
    </row>
    <row r="286">
      <c r="C286" s="18"/>
      <c r="D286" s="88"/>
    </row>
    <row r="287">
      <c r="C287" s="18"/>
      <c r="D287" s="88"/>
    </row>
    <row r="288">
      <c r="C288" s="18"/>
      <c r="D288" s="88"/>
    </row>
    <row r="289">
      <c r="C289" s="18"/>
      <c r="D289" s="88"/>
    </row>
    <row r="290">
      <c r="C290" s="18"/>
      <c r="D290" s="88"/>
    </row>
    <row r="291">
      <c r="C291" s="18"/>
      <c r="D291" s="88"/>
    </row>
    <row r="292">
      <c r="C292" s="18"/>
      <c r="D292" s="88"/>
    </row>
    <row r="293">
      <c r="C293" s="18"/>
      <c r="D293" s="88"/>
    </row>
    <row r="294">
      <c r="C294" s="18"/>
      <c r="D294" s="88"/>
    </row>
    <row r="295">
      <c r="C295" s="18"/>
      <c r="D295" s="88"/>
    </row>
    <row r="296">
      <c r="C296" s="18"/>
      <c r="D296" s="88"/>
    </row>
    <row r="297">
      <c r="C297" s="18"/>
      <c r="D297" s="88"/>
    </row>
    <row r="298">
      <c r="C298" s="18"/>
      <c r="D298" s="88"/>
    </row>
    <row r="299">
      <c r="C299" s="18"/>
      <c r="D299" s="88"/>
    </row>
    <row r="300">
      <c r="C300" s="18"/>
      <c r="D300" s="88"/>
    </row>
    <row r="301">
      <c r="C301" s="18"/>
      <c r="D301" s="88"/>
    </row>
    <row r="302">
      <c r="C302" s="18"/>
      <c r="D302" s="88"/>
    </row>
    <row r="303">
      <c r="C303" s="18"/>
      <c r="D303" s="88"/>
    </row>
    <row r="304">
      <c r="C304" s="18"/>
      <c r="D304" s="88"/>
    </row>
    <row r="305">
      <c r="C305" s="18"/>
      <c r="D305" s="88"/>
    </row>
    <row r="306">
      <c r="C306" s="18"/>
      <c r="D306" s="88"/>
    </row>
    <row r="307">
      <c r="C307" s="18"/>
      <c r="D307" s="88"/>
    </row>
    <row r="308">
      <c r="C308" s="18"/>
      <c r="D308" s="88"/>
    </row>
    <row r="309">
      <c r="C309" s="18"/>
      <c r="D309" s="88"/>
    </row>
    <row r="310">
      <c r="C310" s="18"/>
      <c r="D310" s="88"/>
    </row>
    <row r="311">
      <c r="C311" s="18"/>
      <c r="D311" s="88"/>
    </row>
    <row r="312">
      <c r="C312" s="18"/>
      <c r="D312" s="88"/>
    </row>
    <row r="313">
      <c r="C313" s="18"/>
      <c r="D313" s="88"/>
    </row>
    <row r="314">
      <c r="C314" s="18"/>
      <c r="D314" s="88"/>
    </row>
    <row r="315">
      <c r="C315" s="18"/>
      <c r="D315" s="88"/>
    </row>
    <row r="316">
      <c r="C316" s="18"/>
      <c r="D316" s="88"/>
    </row>
    <row r="317">
      <c r="C317" s="18"/>
      <c r="D317" s="88"/>
    </row>
    <row r="318">
      <c r="C318" s="18"/>
      <c r="D318" s="88"/>
    </row>
    <row r="319">
      <c r="C319" s="18"/>
      <c r="D319" s="88"/>
    </row>
    <row r="320">
      <c r="C320" s="18"/>
      <c r="D320" s="88"/>
    </row>
    <row r="321">
      <c r="C321" s="18"/>
      <c r="D321" s="88"/>
    </row>
    <row r="322">
      <c r="C322" s="18"/>
      <c r="D322" s="88"/>
    </row>
    <row r="323">
      <c r="C323" s="18"/>
      <c r="D323" s="88"/>
    </row>
    <row r="324">
      <c r="C324" s="18"/>
      <c r="D324" s="88"/>
    </row>
    <row r="325">
      <c r="C325" s="18"/>
      <c r="D325" s="88"/>
    </row>
    <row r="326">
      <c r="C326" s="18"/>
      <c r="D326" s="88"/>
    </row>
    <row r="327">
      <c r="C327" s="18"/>
      <c r="D327" s="88"/>
    </row>
    <row r="328">
      <c r="C328" s="18"/>
      <c r="D328" s="88"/>
    </row>
    <row r="329">
      <c r="C329" s="18"/>
      <c r="D329" s="88"/>
    </row>
    <row r="330">
      <c r="C330" s="18"/>
      <c r="D330" s="88"/>
    </row>
    <row r="331">
      <c r="C331" s="18"/>
      <c r="D331" s="88"/>
    </row>
    <row r="332">
      <c r="C332" s="18"/>
      <c r="D332" s="88"/>
    </row>
    <row r="333">
      <c r="C333" s="18"/>
      <c r="D333" s="88"/>
    </row>
    <row r="334">
      <c r="C334" s="18"/>
      <c r="D334" s="88"/>
    </row>
    <row r="335">
      <c r="C335" s="18"/>
      <c r="D335" s="88"/>
    </row>
    <row r="336">
      <c r="C336" s="18"/>
      <c r="D336" s="88"/>
    </row>
    <row r="337">
      <c r="C337" s="18"/>
      <c r="D337" s="88"/>
    </row>
    <row r="338">
      <c r="C338" s="18"/>
      <c r="D338" s="88"/>
    </row>
    <row r="339">
      <c r="C339" s="18"/>
      <c r="D339" s="88"/>
    </row>
    <row r="340">
      <c r="C340" s="18"/>
      <c r="D340" s="88"/>
    </row>
    <row r="341">
      <c r="C341" s="18"/>
      <c r="D341" s="88"/>
    </row>
    <row r="342">
      <c r="C342" s="18"/>
      <c r="D342" s="88"/>
    </row>
    <row r="343">
      <c r="C343" s="18"/>
      <c r="D343" s="88"/>
    </row>
    <row r="344">
      <c r="C344" s="18"/>
      <c r="D344" s="88"/>
    </row>
    <row r="345">
      <c r="C345" s="18"/>
      <c r="D345" s="88"/>
    </row>
    <row r="346">
      <c r="C346" s="18"/>
      <c r="D346" s="88"/>
    </row>
    <row r="347">
      <c r="C347" s="18"/>
      <c r="D347" s="88"/>
    </row>
    <row r="348">
      <c r="C348" s="18"/>
      <c r="D348" s="88"/>
    </row>
    <row r="349">
      <c r="C349" s="18"/>
      <c r="D349" s="88"/>
    </row>
    <row r="350">
      <c r="C350" s="18"/>
      <c r="D350" s="88"/>
    </row>
    <row r="351">
      <c r="C351" s="18"/>
      <c r="D351" s="88"/>
    </row>
    <row r="352">
      <c r="C352" s="18"/>
      <c r="D352" s="88"/>
    </row>
    <row r="353">
      <c r="C353" s="18"/>
      <c r="D353" s="88"/>
    </row>
    <row r="354">
      <c r="C354" s="18"/>
      <c r="D354" s="88"/>
    </row>
    <row r="355">
      <c r="C355" s="18"/>
      <c r="D355" s="88"/>
    </row>
    <row r="356">
      <c r="C356" s="18"/>
      <c r="D356" s="88"/>
    </row>
    <row r="357">
      <c r="C357" s="18"/>
      <c r="D357" s="88"/>
    </row>
    <row r="358">
      <c r="C358" s="18"/>
      <c r="D358" s="88"/>
    </row>
    <row r="359">
      <c r="C359" s="18"/>
      <c r="D359" s="88"/>
    </row>
    <row r="360">
      <c r="C360" s="18"/>
      <c r="D360" s="88"/>
    </row>
    <row r="361">
      <c r="C361" s="18"/>
      <c r="D361" s="88"/>
    </row>
    <row r="362">
      <c r="C362" s="18"/>
      <c r="D362" s="88"/>
    </row>
    <row r="363">
      <c r="C363" s="18"/>
      <c r="D363" s="88"/>
    </row>
    <row r="364">
      <c r="C364" s="18"/>
      <c r="D364" s="88"/>
    </row>
    <row r="365">
      <c r="C365" s="18"/>
      <c r="D365" s="88"/>
    </row>
    <row r="366">
      <c r="C366" s="18"/>
      <c r="D366" s="88"/>
    </row>
    <row r="367">
      <c r="C367" s="18"/>
      <c r="D367" s="88"/>
    </row>
    <row r="368">
      <c r="C368" s="18"/>
      <c r="D368" s="88"/>
    </row>
    <row r="369">
      <c r="C369" s="18"/>
      <c r="D369" s="88"/>
    </row>
    <row r="370">
      <c r="C370" s="18"/>
      <c r="D370" s="88"/>
    </row>
    <row r="371">
      <c r="C371" s="18"/>
      <c r="D371" s="88"/>
    </row>
    <row r="372">
      <c r="C372" s="18"/>
      <c r="D372" s="88"/>
    </row>
    <row r="373">
      <c r="C373" s="18"/>
      <c r="D373" s="88"/>
    </row>
    <row r="374">
      <c r="C374" s="18"/>
      <c r="D374" s="88"/>
    </row>
    <row r="375">
      <c r="C375" s="18"/>
      <c r="D375" s="88"/>
    </row>
    <row r="376">
      <c r="C376" s="18"/>
      <c r="D376" s="88"/>
    </row>
    <row r="377">
      <c r="C377" s="18"/>
      <c r="D377" s="88"/>
    </row>
    <row r="378">
      <c r="C378" s="18"/>
      <c r="D378" s="88"/>
    </row>
    <row r="379">
      <c r="C379" s="18"/>
      <c r="D379" s="88"/>
    </row>
    <row r="380">
      <c r="C380" s="18"/>
      <c r="D380" s="88"/>
    </row>
    <row r="381">
      <c r="C381" s="18"/>
      <c r="D381" s="88"/>
    </row>
    <row r="382">
      <c r="C382" s="18"/>
      <c r="D382" s="88"/>
    </row>
    <row r="383">
      <c r="C383" s="18"/>
      <c r="D383" s="88"/>
    </row>
    <row r="384">
      <c r="C384" s="18"/>
      <c r="D384" s="88"/>
    </row>
    <row r="385">
      <c r="C385" s="18"/>
      <c r="D385" s="88"/>
    </row>
    <row r="386">
      <c r="C386" s="18"/>
      <c r="D386" s="88"/>
    </row>
    <row r="387">
      <c r="C387" s="18"/>
      <c r="D387" s="88"/>
    </row>
    <row r="388">
      <c r="C388" s="18"/>
      <c r="D388" s="88"/>
    </row>
    <row r="389">
      <c r="C389" s="18"/>
      <c r="D389" s="88"/>
    </row>
    <row r="390">
      <c r="C390" s="18"/>
      <c r="D390" s="88"/>
    </row>
    <row r="391">
      <c r="C391" s="18"/>
      <c r="D391" s="88"/>
    </row>
    <row r="392">
      <c r="C392" s="18"/>
      <c r="D392" s="88"/>
    </row>
    <row r="393">
      <c r="C393" s="18"/>
      <c r="D393" s="88"/>
    </row>
    <row r="394">
      <c r="C394" s="18"/>
      <c r="D394" s="88"/>
    </row>
    <row r="395">
      <c r="C395" s="18"/>
      <c r="D395" s="88"/>
    </row>
    <row r="396">
      <c r="C396" s="18"/>
      <c r="D396" s="88"/>
    </row>
    <row r="397">
      <c r="C397" s="18"/>
      <c r="D397" s="88"/>
    </row>
    <row r="398">
      <c r="C398" s="18"/>
      <c r="D398" s="88"/>
    </row>
    <row r="399">
      <c r="C399" s="18"/>
      <c r="D399" s="88"/>
    </row>
    <row r="400">
      <c r="C400" s="18"/>
      <c r="D400" s="88"/>
    </row>
    <row r="401">
      <c r="C401" s="18"/>
      <c r="D401" s="88"/>
    </row>
    <row r="402">
      <c r="C402" s="18"/>
      <c r="D402" s="88"/>
    </row>
    <row r="403">
      <c r="C403" s="18"/>
      <c r="D403" s="88"/>
    </row>
    <row r="404">
      <c r="C404" s="18"/>
      <c r="D404" s="88"/>
    </row>
    <row r="405">
      <c r="C405" s="18"/>
      <c r="D405" s="88"/>
    </row>
    <row r="406">
      <c r="C406" s="18"/>
      <c r="D406" s="88"/>
    </row>
    <row r="407">
      <c r="C407" s="18"/>
      <c r="D407" s="88"/>
    </row>
    <row r="408">
      <c r="C408" s="18"/>
      <c r="D408" s="88"/>
    </row>
    <row r="409">
      <c r="C409" s="18"/>
      <c r="D409" s="88"/>
    </row>
    <row r="410">
      <c r="C410" s="18"/>
      <c r="D410" s="88"/>
    </row>
    <row r="411">
      <c r="C411" s="18"/>
      <c r="D411" s="88"/>
    </row>
    <row r="412">
      <c r="C412" s="18"/>
      <c r="D412" s="88"/>
    </row>
    <row r="413">
      <c r="C413" s="18"/>
      <c r="D413" s="88"/>
    </row>
    <row r="414">
      <c r="C414" s="18"/>
      <c r="D414" s="88"/>
    </row>
    <row r="415">
      <c r="C415" s="18"/>
      <c r="D415" s="88"/>
    </row>
    <row r="416">
      <c r="C416" s="18"/>
      <c r="D416" s="88"/>
    </row>
    <row r="417">
      <c r="C417" s="18"/>
      <c r="D417" s="88"/>
    </row>
    <row r="418">
      <c r="C418" s="18"/>
      <c r="D418" s="88"/>
    </row>
    <row r="419">
      <c r="C419" s="18"/>
      <c r="D419" s="88"/>
    </row>
    <row r="420">
      <c r="C420" s="18"/>
      <c r="D420" s="88"/>
    </row>
    <row r="421">
      <c r="C421" s="18"/>
      <c r="D421" s="88"/>
    </row>
    <row r="422">
      <c r="C422" s="18"/>
      <c r="D422" s="88"/>
    </row>
    <row r="423">
      <c r="C423" s="18"/>
      <c r="D423" s="88"/>
    </row>
    <row r="424">
      <c r="C424" s="18"/>
      <c r="D424" s="88"/>
    </row>
    <row r="425">
      <c r="C425" s="18"/>
      <c r="D425" s="88"/>
    </row>
    <row r="426">
      <c r="C426" s="18"/>
      <c r="D426" s="88"/>
    </row>
    <row r="427">
      <c r="C427" s="18"/>
      <c r="D427" s="88"/>
    </row>
    <row r="428">
      <c r="C428" s="18"/>
      <c r="D428" s="88"/>
    </row>
    <row r="429">
      <c r="C429" s="18"/>
      <c r="D429" s="88"/>
    </row>
    <row r="430">
      <c r="C430" s="18"/>
      <c r="D430" s="88"/>
    </row>
    <row r="431">
      <c r="C431" s="18"/>
      <c r="D431" s="88"/>
    </row>
    <row r="432">
      <c r="C432" s="18"/>
      <c r="D432" s="88"/>
    </row>
    <row r="433">
      <c r="C433" s="18"/>
      <c r="D433" s="88"/>
    </row>
    <row r="434">
      <c r="C434" s="18"/>
      <c r="D434" s="88"/>
    </row>
    <row r="435">
      <c r="C435" s="18"/>
      <c r="D435" s="88"/>
    </row>
    <row r="436">
      <c r="C436" s="18"/>
      <c r="D436" s="88"/>
    </row>
    <row r="437">
      <c r="C437" s="18"/>
      <c r="D437" s="88"/>
    </row>
    <row r="438">
      <c r="C438" s="18"/>
      <c r="D438" s="88"/>
    </row>
    <row r="439">
      <c r="C439" s="18"/>
      <c r="D439" s="88"/>
    </row>
    <row r="440">
      <c r="C440" s="18"/>
      <c r="D440" s="88"/>
    </row>
    <row r="441">
      <c r="C441" s="18"/>
      <c r="D441" s="88"/>
    </row>
    <row r="442">
      <c r="C442" s="18"/>
      <c r="D442" s="88"/>
    </row>
    <row r="443">
      <c r="C443" s="18"/>
      <c r="D443" s="88"/>
    </row>
    <row r="444">
      <c r="C444" s="18"/>
      <c r="D444" s="88"/>
    </row>
    <row r="445">
      <c r="C445" s="18"/>
      <c r="D445" s="88"/>
    </row>
    <row r="446">
      <c r="C446" s="18"/>
      <c r="D446" s="88"/>
    </row>
    <row r="447">
      <c r="C447" s="18"/>
      <c r="D447" s="88"/>
    </row>
    <row r="448">
      <c r="C448" s="18"/>
      <c r="D448" s="88"/>
    </row>
    <row r="449">
      <c r="C449" s="18"/>
      <c r="D449" s="88"/>
    </row>
    <row r="450">
      <c r="C450" s="18"/>
      <c r="D450" s="88"/>
    </row>
    <row r="451">
      <c r="C451" s="18"/>
      <c r="D451" s="88"/>
    </row>
    <row r="452">
      <c r="C452" s="18"/>
      <c r="D452" s="88"/>
    </row>
    <row r="453">
      <c r="C453" s="18"/>
      <c r="D453" s="88"/>
    </row>
    <row r="454">
      <c r="C454" s="18"/>
      <c r="D454" s="88"/>
    </row>
    <row r="455">
      <c r="C455" s="18"/>
      <c r="D455" s="88"/>
    </row>
    <row r="456">
      <c r="C456" s="18"/>
      <c r="D456" s="88"/>
    </row>
    <row r="457">
      <c r="C457" s="18"/>
      <c r="D457" s="88"/>
    </row>
    <row r="458">
      <c r="C458" s="18"/>
      <c r="D458" s="88"/>
    </row>
    <row r="459">
      <c r="C459" s="18"/>
      <c r="D459" s="88"/>
    </row>
    <row r="460">
      <c r="C460" s="18"/>
      <c r="D460" s="88"/>
    </row>
    <row r="461">
      <c r="C461" s="18"/>
      <c r="D461" s="88"/>
    </row>
    <row r="462">
      <c r="C462" s="18"/>
      <c r="D462" s="88"/>
    </row>
    <row r="463">
      <c r="C463" s="18"/>
      <c r="D463" s="88"/>
    </row>
    <row r="464">
      <c r="C464" s="18"/>
      <c r="D464" s="88"/>
    </row>
    <row r="465">
      <c r="C465" s="18"/>
      <c r="D465" s="88"/>
    </row>
    <row r="466">
      <c r="C466" s="18"/>
      <c r="D466" s="88"/>
    </row>
    <row r="467">
      <c r="C467" s="18"/>
      <c r="D467" s="88"/>
    </row>
    <row r="468">
      <c r="C468" s="18"/>
      <c r="D468" s="88"/>
    </row>
    <row r="469">
      <c r="C469" s="18"/>
      <c r="D469" s="88"/>
    </row>
    <row r="470">
      <c r="C470" s="18"/>
      <c r="D470" s="88"/>
    </row>
    <row r="471">
      <c r="C471" s="18"/>
      <c r="D471" s="88"/>
    </row>
    <row r="472">
      <c r="C472" s="18"/>
      <c r="D472" s="88"/>
    </row>
    <row r="473">
      <c r="C473" s="18"/>
      <c r="D473" s="88"/>
    </row>
    <row r="474">
      <c r="C474" s="18"/>
      <c r="D474" s="88"/>
    </row>
    <row r="475">
      <c r="C475" s="18"/>
      <c r="D475" s="88"/>
    </row>
    <row r="476">
      <c r="C476" s="18"/>
      <c r="D476" s="88"/>
    </row>
    <row r="477">
      <c r="C477" s="18"/>
      <c r="D477" s="88"/>
    </row>
    <row r="478">
      <c r="C478" s="18"/>
      <c r="D478" s="88"/>
    </row>
    <row r="479">
      <c r="C479" s="18"/>
      <c r="D479" s="88"/>
    </row>
    <row r="480">
      <c r="C480" s="18"/>
      <c r="D480" s="88"/>
    </row>
    <row r="481">
      <c r="C481" s="18"/>
      <c r="D481" s="88"/>
    </row>
    <row r="482">
      <c r="C482" s="18"/>
      <c r="D482" s="88"/>
    </row>
    <row r="483">
      <c r="C483" s="18"/>
      <c r="D483" s="88"/>
    </row>
    <row r="484">
      <c r="C484" s="18"/>
      <c r="D484" s="88"/>
    </row>
    <row r="485">
      <c r="C485" s="18"/>
      <c r="D485" s="88"/>
    </row>
    <row r="486">
      <c r="C486" s="18"/>
      <c r="D486" s="88"/>
    </row>
    <row r="487">
      <c r="C487" s="18"/>
      <c r="D487" s="88"/>
    </row>
    <row r="488">
      <c r="C488" s="18"/>
      <c r="D488" s="88"/>
    </row>
    <row r="489">
      <c r="C489" s="18"/>
      <c r="D489" s="88"/>
    </row>
    <row r="490">
      <c r="C490" s="18"/>
      <c r="D490" s="88"/>
    </row>
    <row r="491">
      <c r="C491" s="18"/>
      <c r="D491" s="88"/>
    </row>
    <row r="492">
      <c r="C492" s="18"/>
      <c r="D492" s="88"/>
    </row>
    <row r="493">
      <c r="C493" s="18"/>
      <c r="D493" s="88"/>
    </row>
    <row r="494">
      <c r="C494" s="18"/>
      <c r="D494" s="88"/>
    </row>
    <row r="495">
      <c r="C495" s="18"/>
      <c r="D495" s="88"/>
    </row>
    <row r="496">
      <c r="C496" s="18"/>
      <c r="D496" s="88"/>
    </row>
    <row r="497">
      <c r="C497" s="18"/>
      <c r="D497" s="88"/>
    </row>
    <row r="498">
      <c r="C498" s="18"/>
      <c r="D498" s="88"/>
    </row>
    <row r="499">
      <c r="C499" s="18"/>
      <c r="D499" s="88"/>
    </row>
    <row r="500">
      <c r="C500" s="18"/>
      <c r="D500" s="88"/>
    </row>
    <row r="501">
      <c r="C501" s="18"/>
      <c r="D501" s="88"/>
    </row>
    <row r="502">
      <c r="C502" s="18"/>
      <c r="D502" s="88"/>
    </row>
    <row r="503">
      <c r="C503" s="18"/>
      <c r="D503" s="88"/>
    </row>
    <row r="504">
      <c r="C504" s="18"/>
      <c r="D504" s="88"/>
    </row>
    <row r="505">
      <c r="C505" s="18"/>
      <c r="D505" s="88"/>
    </row>
    <row r="506">
      <c r="C506" s="18"/>
      <c r="D506" s="88"/>
    </row>
    <row r="507">
      <c r="C507" s="18"/>
      <c r="D507" s="88"/>
    </row>
    <row r="508">
      <c r="C508" s="18"/>
      <c r="D508" s="88"/>
    </row>
    <row r="509">
      <c r="C509" s="18"/>
      <c r="D509" s="88"/>
    </row>
    <row r="510">
      <c r="C510" s="18"/>
      <c r="D510" s="88"/>
    </row>
    <row r="511">
      <c r="C511" s="18"/>
      <c r="D511" s="88"/>
    </row>
    <row r="512">
      <c r="C512" s="18"/>
      <c r="D512" s="88"/>
    </row>
    <row r="513">
      <c r="C513" s="18"/>
      <c r="D513" s="88"/>
    </row>
    <row r="514">
      <c r="C514" s="18"/>
      <c r="D514" s="88"/>
    </row>
    <row r="515">
      <c r="C515" s="18"/>
      <c r="D515" s="88"/>
    </row>
    <row r="516">
      <c r="C516" s="18"/>
      <c r="D516" s="88"/>
    </row>
    <row r="517">
      <c r="C517" s="18"/>
      <c r="D517" s="88"/>
    </row>
    <row r="518">
      <c r="C518" s="18"/>
      <c r="D518" s="88"/>
    </row>
    <row r="519">
      <c r="C519" s="18"/>
      <c r="D519" s="88"/>
    </row>
    <row r="520">
      <c r="C520" s="18"/>
      <c r="D520" s="88"/>
    </row>
    <row r="521">
      <c r="C521" s="18"/>
      <c r="D521" s="88"/>
    </row>
    <row r="522">
      <c r="C522" s="18"/>
      <c r="D522" s="88"/>
    </row>
    <row r="523">
      <c r="C523" s="18"/>
      <c r="D523" s="88"/>
    </row>
    <row r="524">
      <c r="C524" s="18"/>
      <c r="D524" s="88"/>
    </row>
    <row r="525">
      <c r="C525" s="18"/>
      <c r="D525" s="88"/>
    </row>
    <row r="526">
      <c r="C526" s="18"/>
      <c r="D526" s="88"/>
    </row>
    <row r="527">
      <c r="C527" s="18"/>
      <c r="D527" s="88"/>
    </row>
    <row r="528">
      <c r="C528" s="18"/>
      <c r="D528" s="88"/>
    </row>
    <row r="529">
      <c r="C529" s="18"/>
      <c r="D529" s="88"/>
    </row>
    <row r="530">
      <c r="C530" s="18"/>
      <c r="D530" s="88"/>
    </row>
    <row r="531">
      <c r="C531" s="18"/>
      <c r="D531" s="88"/>
    </row>
    <row r="532">
      <c r="C532" s="18"/>
      <c r="D532" s="88"/>
    </row>
    <row r="533">
      <c r="C533" s="18"/>
      <c r="D533" s="88"/>
    </row>
    <row r="534">
      <c r="C534" s="18"/>
      <c r="D534" s="88"/>
    </row>
    <row r="535">
      <c r="C535" s="18"/>
      <c r="D535" s="88"/>
    </row>
    <row r="536">
      <c r="C536" s="18"/>
      <c r="D536" s="88"/>
    </row>
    <row r="537">
      <c r="C537" s="18"/>
      <c r="D537" s="88"/>
    </row>
    <row r="538">
      <c r="C538" s="18"/>
      <c r="D538" s="88"/>
    </row>
    <row r="539">
      <c r="C539" s="18"/>
      <c r="D539" s="88"/>
    </row>
    <row r="540">
      <c r="C540" s="18"/>
      <c r="D540" s="88"/>
    </row>
    <row r="541">
      <c r="C541" s="18"/>
      <c r="D541" s="88"/>
    </row>
    <row r="542">
      <c r="C542" s="18"/>
      <c r="D542" s="88"/>
    </row>
    <row r="543">
      <c r="C543" s="18"/>
      <c r="D543" s="88"/>
    </row>
    <row r="544">
      <c r="C544" s="18"/>
      <c r="D544" s="88"/>
    </row>
    <row r="545">
      <c r="C545" s="18"/>
      <c r="D545" s="88"/>
    </row>
    <row r="546">
      <c r="C546" s="18"/>
      <c r="D546" s="88"/>
    </row>
    <row r="547">
      <c r="C547" s="18"/>
      <c r="D547" s="88"/>
    </row>
    <row r="548">
      <c r="C548" s="18"/>
      <c r="D548" s="88"/>
    </row>
    <row r="549">
      <c r="C549" s="18"/>
      <c r="D549" s="88"/>
    </row>
    <row r="550">
      <c r="C550" s="18"/>
      <c r="D550" s="88"/>
    </row>
    <row r="551">
      <c r="C551" s="18"/>
      <c r="D551" s="88"/>
    </row>
    <row r="552">
      <c r="C552" s="18"/>
      <c r="D552" s="88"/>
    </row>
    <row r="553">
      <c r="C553" s="18"/>
      <c r="D553" s="88"/>
    </row>
    <row r="554">
      <c r="C554" s="18"/>
      <c r="D554" s="88"/>
    </row>
    <row r="555">
      <c r="C555" s="18"/>
      <c r="D555" s="88"/>
    </row>
    <row r="556">
      <c r="C556" s="18"/>
      <c r="D556" s="88"/>
    </row>
    <row r="557">
      <c r="C557" s="18"/>
      <c r="D557" s="88"/>
    </row>
    <row r="558">
      <c r="C558" s="18"/>
      <c r="D558" s="88"/>
    </row>
    <row r="559">
      <c r="C559" s="18"/>
      <c r="D559" s="88"/>
    </row>
    <row r="560">
      <c r="C560" s="18"/>
      <c r="D560" s="88"/>
    </row>
    <row r="561">
      <c r="C561" s="18"/>
      <c r="D561" s="88"/>
    </row>
    <row r="562">
      <c r="C562" s="18"/>
      <c r="D562" s="88"/>
    </row>
    <row r="563">
      <c r="C563" s="18"/>
      <c r="D563" s="88"/>
    </row>
    <row r="564">
      <c r="C564" s="18"/>
      <c r="D564" s="88"/>
    </row>
    <row r="565">
      <c r="C565" s="18"/>
      <c r="D565" s="88"/>
    </row>
    <row r="566">
      <c r="C566" s="18"/>
      <c r="D566" s="88"/>
    </row>
    <row r="567">
      <c r="C567" s="18"/>
      <c r="D567" s="88"/>
    </row>
    <row r="568">
      <c r="C568" s="18"/>
      <c r="D568" s="88"/>
    </row>
    <row r="569">
      <c r="C569" s="18"/>
      <c r="D569" s="88"/>
    </row>
    <row r="570">
      <c r="C570" s="18"/>
      <c r="D570" s="88"/>
    </row>
    <row r="571">
      <c r="C571" s="18"/>
      <c r="D571" s="88"/>
    </row>
    <row r="572">
      <c r="C572" s="18"/>
      <c r="D572" s="88"/>
    </row>
    <row r="573">
      <c r="C573" s="18"/>
      <c r="D573" s="88"/>
    </row>
    <row r="574">
      <c r="C574" s="18"/>
      <c r="D574" s="88"/>
    </row>
    <row r="575">
      <c r="C575" s="18"/>
      <c r="D575" s="88"/>
    </row>
    <row r="576">
      <c r="C576" s="18"/>
      <c r="D576" s="88"/>
    </row>
    <row r="577">
      <c r="C577" s="18"/>
      <c r="D577" s="88"/>
    </row>
    <row r="578">
      <c r="C578" s="18"/>
      <c r="D578" s="88"/>
    </row>
    <row r="579">
      <c r="C579" s="18"/>
      <c r="D579" s="88"/>
    </row>
    <row r="580">
      <c r="C580" s="18"/>
      <c r="D580" s="88"/>
    </row>
    <row r="581">
      <c r="C581" s="18"/>
      <c r="D581" s="88"/>
    </row>
    <row r="582">
      <c r="C582" s="18"/>
      <c r="D582" s="88"/>
    </row>
    <row r="583">
      <c r="C583" s="18"/>
      <c r="D583" s="88"/>
    </row>
    <row r="584">
      <c r="C584" s="18"/>
      <c r="D584" s="88"/>
    </row>
    <row r="585">
      <c r="C585" s="18"/>
      <c r="D585" s="88"/>
    </row>
    <row r="586">
      <c r="C586" s="18"/>
      <c r="D586" s="88"/>
    </row>
    <row r="587">
      <c r="C587" s="18"/>
      <c r="D587" s="88"/>
    </row>
    <row r="588">
      <c r="C588" s="18"/>
      <c r="D588" s="88"/>
    </row>
    <row r="589">
      <c r="C589" s="18"/>
      <c r="D589" s="88"/>
    </row>
    <row r="590">
      <c r="C590" s="18"/>
      <c r="D590" s="88"/>
    </row>
    <row r="591">
      <c r="C591" s="18"/>
      <c r="D591" s="88"/>
    </row>
    <row r="592">
      <c r="C592" s="18"/>
      <c r="D592" s="88"/>
    </row>
    <row r="593">
      <c r="C593" s="18"/>
      <c r="D593" s="88"/>
    </row>
    <row r="594">
      <c r="C594" s="18"/>
      <c r="D594" s="88"/>
    </row>
    <row r="595">
      <c r="C595" s="18"/>
      <c r="D595" s="88"/>
    </row>
    <row r="596">
      <c r="C596" s="18"/>
      <c r="D596" s="88"/>
    </row>
    <row r="597">
      <c r="C597" s="18"/>
      <c r="D597" s="88"/>
    </row>
    <row r="598">
      <c r="C598" s="18"/>
      <c r="D598" s="88"/>
    </row>
    <row r="599">
      <c r="C599" s="18"/>
      <c r="D599" s="88"/>
    </row>
    <row r="600">
      <c r="C600" s="18"/>
      <c r="D600" s="88"/>
    </row>
    <row r="601">
      <c r="C601" s="18"/>
      <c r="D601" s="88"/>
    </row>
    <row r="602">
      <c r="C602" s="18"/>
      <c r="D602" s="88"/>
    </row>
    <row r="603">
      <c r="C603" s="18"/>
      <c r="D603" s="88"/>
    </row>
    <row r="604">
      <c r="C604" s="18"/>
      <c r="D604" s="88"/>
    </row>
    <row r="605">
      <c r="C605" s="18"/>
      <c r="D605" s="88"/>
    </row>
    <row r="606">
      <c r="C606" s="18"/>
      <c r="D606" s="88"/>
    </row>
    <row r="607">
      <c r="C607" s="18"/>
      <c r="D607" s="88"/>
    </row>
    <row r="608">
      <c r="C608" s="18"/>
      <c r="D608" s="88"/>
    </row>
    <row r="609">
      <c r="C609" s="18"/>
      <c r="D609" s="88"/>
    </row>
    <row r="610">
      <c r="C610" s="18"/>
      <c r="D610" s="88"/>
    </row>
    <row r="611">
      <c r="C611" s="18"/>
      <c r="D611" s="88"/>
    </row>
    <row r="612">
      <c r="C612" s="18"/>
      <c r="D612" s="88"/>
    </row>
    <row r="613">
      <c r="C613" s="18"/>
      <c r="D613" s="88"/>
    </row>
    <row r="614">
      <c r="C614" s="18"/>
      <c r="D614" s="88"/>
    </row>
    <row r="615">
      <c r="C615" s="18"/>
      <c r="D615" s="88"/>
    </row>
    <row r="616">
      <c r="C616" s="18"/>
      <c r="D616" s="88"/>
    </row>
    <row r="617">
      <c r="C617" s="18"/>
      <c r="D617" s="88"/>
    </row>
    <row r="618">
      <c r="C618" s="18"/>
      <c r="D618" s="88"/>
    </row>
    <row r="619">
      <c r="C619" s="18"/>
      <c r="D619" s="88"/>
    </row>
    <row r="620">
      <c r="C620" s="18"/>
      <c r="D620" s="88"/>
    </row>
    <row r="621">
      <c r="C621" s="18"/>
      <c r="D621" s="88"/>
    </row>
    <row r="622">
      <c r="C622" s="18"/>
      <c r="D622" s="88"/>
    </row>
    <row r="623">
      <c r="C623" s="18"/>
      <c r="D623" s="88"/>
    </row>
    <row r="624">
      <c r="C624" s="18"/>
      <c r="D624" s="88"/>
    </row>
    <row r="625">
      <c r="C625" s="18"/>
      <c r="D625" s="88"/>
    </row>
    <row r="626">
      <c r="C626" s="18"/>
      <c r="D626" s="88"/>
    </row>
    <row r="627">
      <c r="C627" s="18"/>
      <c r="D627" s="88"/>
    </row>
    <row r="628">
      <c r="C628" s="18"/>
      <c r="D628" s="88"/>
    </row>
    <row r="629">
      <c r="C629" s="18"/>
      <c r="D629" s="88"/>
    </row>
    <row r="630">
      <c r="C630" s="18"/>
      <c r="D630" s="88"/>
    </row>
    <row r="631">
      <c r="C631" s="18"/>
      <c r="D631" s="88"/>
    </row>
    <row r="632">
      <c r="C632" s="18"/>
      <c r="D632" s="88"/>
    </row>
    <row r="633">
      <c r="C633" s="18"/>
      <c r="D633" s="88"/>
    </row>
    <row r="634">
      <c r="C634" s="18"/>
      <c r="D634" s="88"/>
    </row>
    <row r="635">
      <c r="C635" s="18"/>
      <c r="D635" s="88"/>
    </row>
    <row r="636">
      <c r="C636" s="18"/>
      <c r="D636" s="88"/>
    </row>
    <row r="637">
      <c r="C637" s="18"/>
      <c r="D637" s="88"/>
    </row>
    <row r="638">
      <c r="C638" s="18"/>
      <c r="D638" s="88"/>
    </row>
    <row r="639">
      <c r="C639" s="18"/>
      <c r="D639" s="88"/>
    </row>
    <row r="640">
      <c r="C640" s="18"/>
      <c r="D640" s="88"/>
    </row>
    <row r="641">
      <c r="C641" s="18"/>
      <c r="D641" s="88"/>
    </row>
    <row r="642">
      <c r="C642" s="18"/>
      <c r="D642" s="88"/>
    </row>
    <row r="643">
      <c r="C643" s="18"/>
      <c r="D643" s="88"/>
    </row>
    <row r="644">
      <c r="C644" s="18"/>
      <c r="D644" s="88"/>
    </row>
    <row r="645">
      <c r="C645" s="18"/>
      <c r="D645" s="88"/>
    </row>
    <row r="646">
      <c r="C646" s="18"/>
      <c r="D646" s="88"/>
    </row>
    <row r="647">
      <c r="C647" s="18"/>
      <c r="D647" s="88"/>
    </row>
    <row r="648">
      <c r="C648" s="18"/>
      <c r="D648" s="88"/>
    </row>
    <row r="649">
      <c r="C649" s="18"/>
      <c r="D649" s="88"/>
    </row>
    <row r="650">
      <c r="C650" s="18"/>
      <c r="D650" s="88"/>
    </row>
    <row r="651">
      <c r="C651" s="18"/>
      <c r="D651" s="88"/>
    </row>
    <row r="652">
      <c r="C652" s="18"/>
      <c r="D652" s="88"/>
    </row>
    <row r="653">
      <c r="C653" s="18"/>
      <c r="D653" s="88"/>
    </row>
    <row r="654">
      <c r="C654" s="18"/>
      <c r="D654" s="88"/>
    </row>
    <row r="655">
      <c r="C655" s="18"/>
      <c r="D655" s="88"/>
    </row>
    <row r="656">
      <c r="C656" s="18"/>
      <c r="D656" s="88"/>
    </row>
    <row r="657">
      <c r="C657" s="18"/>
      <c r="D657" s="88"/>
    </row>
    <row r="658">
      <c r="C658" s="18"/>
      <c r="D658" s="88"/>
    </row>
    <row r="659">
      <c r="C659" s="18"/>
      <c r="D659" s="88"/>
    </row>
    <row r="660">
      <c r="C660" s="18"/>
      <c r="D660" s="88"/>
    </row>
    <row r="661">
      <c r="C661" s="18"/>
      <c r="D661" s="88"/>
    </row>
    <row r="662">
      <c r="C662" s="18"/>
      <c r="D662" s="88"/>
    </row>
    <row r="663">
      <c r="C663" s="18"/>
      <c r="D663" s="88"/>
    </row>
    <row r="664">
      <c r="C664" s="18"/>
      <c r="D664" s="88"/>
    </row>
    <row r="665">
      <c r="C665" s="18"/>
      <c r="D665" s="88"/>
    </row>
    <row r="666">
      <c r="C666" s="18"/>
      <c r="D666" s="88"/>
    </row>
    <row r="667">
      <c r="C667" s="18"/>
      <c r="D667" s="88"/>
    </row>
    <row r="668">
      <c r="C668" s="18"/>
      <c r="D668" s="88"/>
    </row>
    <row r="669">
      <c r="C669" s="18"/>
      <c r="D669" s="88"/>
    </row>
    <row r="670">
      <c r="C670" s="18"/>
      <c r="D670" s="88"/>
    </row>
    <row r="671">
      <c r="C671" s="18"/>
      <c r="D671" s="88"/>
    </row>
    <row r="672">
      <c r="C672" s="18"/>
      <c r="D672" s="88"/>
    </row>
    <row r="673">
      <c r="C673" s="18"/>
      <c r="D673" s="88"/>
    </row>
    <row r="674">
      <c r="C674" s="18"/>
      <c r="D674" s="88"/>
    </row>
    <row r="675">
      <c r="C675" s="18"/>
      <c r="D675" s="88"/>
    </row>
    <row r="676">
      <c r="C676" s="18"/>
      <c r="D676" s="88"/>
    </row>
    <row r="677">
      <c r="C677" s="18"/>
      <c r="D677" s="88"/>
    </row>
    <row r="678">
      <c r="C678" s="18"/>
      <c r="D678" s="88"/>
    </row>
    <row r="679">
      <c r="C679" s="18"/>
      <c r="D679" s="88"/>
    </row>
    <row r="680">
      <c r="C680" s="18"/>
      <c r="D680" s="88"/>
    </row>
    <row r="681">
      <c r="C681" s="18"/>
      <c r="D681" s="88"/>
    </row>
    <row r="682">
      <c r="C682" s="18"/>
      <c r="D682" s="88"/>
    </row>
    <row r="683">
      <c r="C683" s="18"/>
      <c r="D683" s="88"/>
    </row>
    <row r="684">
      <c r="C684" s="18"/>
      <c r="D684" s="88"/>
    </row>
    <row r="685">
      <c r="C685" s="18"/>
      <c r="D685" s="88"/>
    </row>
    <row r="686">
      <c r="C686" s="18"/>
      <c r="D686" s="88"/>
    </row>
    <row r="687">
      <c r="C687" s="18"/>
      <c r="D687" s="88"/>
    </row>
    <row r="688">
      <c r="C688" s="18"/>
      <c r="D688" s="88"/>
    </row>
    <row r="689">
      <c r="C689" s="18"/>
      <c r="D689" s="88"/>
    </row>
    <row r="690">
      <c r="C690" s="18"/>
      <c r="D690" s="88"/>
    </row>
    <row r="691">
      <c r="C691" s="18"/>
      <c r="D691" s="88"/>
    </row>
    <row r="692">
      <c r="C692" s="18"/>
      <c r="D692" s="88"/>
    </row>
    <row r="693">
      <c r="C693" s="18"/>
      <c r="D693" s="88"/>
    </row>
    <row r="694">
      <c r="C694" s="18"/>
      <c r="D694" s="88"/>
    </row>
    <row r="695">
      <c r="C695" s="18"/>
      <c r="D695" s="88"/>
    </row>
    <row r="696">
      <c r="C696" s="18"/>
      <c r="D696" s="88"/>
    </row>
    <row r="697">
      <c r="C697" s="18"/>
      <c r="D697" s="88"/>
    </row>
    <row r="698">
      <c r="C698" s="18"/>
      <c r="D698" s="88"/>
    </row>
    <row r="699">
      <c r="C699" s="18"/>
      <c r="D699" s="88"/>
    </row>
    <row r="700">
      <c r="C700" s="18"/>
      <c r="D700" s="88"/>
    </row>
    <row r="701">
      <c r="C701" s="18"/>
      <c r="D701" s="88"/>
    </row>
    <row r="702">
      <c r="C702" s="18"/>
      <c r="D702" s="88"/>
    </row>
    <row r="703">
      <c r="C703" s="18"/>
      <c r="D703" s="88"/>
    </row>
    <row r="704">
      <c r="C704" s="18"/>
      <c r="D704" s="88"/>
    </row>
    <row r="705">
      <c r="C705" s="18"/>
      <c r="D705" s="88"/>
    </row>
    <row r="706">
      <c r="C706" s="18"/>
      <c r="D706" s="88"/>
    </row>
    <row r="707">
      <c r="C707" s="18"/>
      <c r="D707" s="88"/>
    </row>
    <row r="708">
      <c r="C708" s="18"/>
      <c r="D708" s="88"/>
    </row>
    <row r="709">
      <c r="C709" s="18"/>
      <c r="D709" s="88"/>
    </row>
    <row r="710">
      <c r="C710" s="18"/>
      <c r="D710" s="88"/>
    </row>
    <row r="711">
      <c r="C711" s="18"/>
      <c r="D711" s="88"/>
    </row>
    <row r="712">
      <c r="C712" s="18"/>
      <c r="D712" s="88"/>
    </row>
    <row r="713">
      <c r="C713" s="18"/>
      <c r="D713" s="88"/>
    </row>
    <row r="714">
      <c r="C714" s="18"/>
      <c r="D714" s="88"/>
    </row>
    <row r="715">
      <c r="C715" s="18"/>
      <c r="D715" s="88"/>
    </row>
    <row r="716">
      <c r="C716" s="18"/>
      <c r="D716" s="88"/>
    </row>
    <row r="717">
      <c r="C717" s="18"/>
      <c r="D717" s="88"/>
    </row>
    <row r="718">
      <c r="C718" s="18"/>
      <c r="D718" s="88"/>
    </row>
    <row r="719">
      <c r="C719" s="18"/>
      <c r="D719" s="88"/>
    </row>
    <row r="720">
      <c r="C720" s="18"/>
      <c r="D720" s="88"/>
    </row>
    <row r="721">
      <c r="C721" s="18"/>
      <c r="D721" s="88"/>
    </row>
    <row r="722">
      <c r="C722" s="18"/>
      <c r="D722" s="88"/>
    </row>
    <row r="723">
      <c r="C723" s="18"/>
      <c r="D723" s="88"/>
    </row>
    <row r="724">
      <c r="C724" s="18"/>
      <c r="D724" s="88"/>
    </row>
    <row r="725">
      <c r="C725" s="18"/>
      <c r="D725" s="88"/>
    </row>
    <row r="726">
      <c r="C726" s="18"/>
      <c r="D726" s="88"/>
    </row>
    <row r="727">
      <c r="C727" s="18"/>
      <c r="D727" s="88"/>
    </row>
    <row r="728">
      <c r="C728" s="18"/>
      <c r="D728" s="88"/>
    </row>
    <row r="729">
      <c r="C729" s="18"/>
      <c r="D729" s="88"/>
    </row>
    <row r="730">
      <c r="C730" s="18"/>
      <c r="D730" s="88"/>
    </row>
    <row r="731">
      <c r="C731" s="18"/>
      <c r="D731" s="88"/>
    </row>
    <row r="732">
      <c r="C732" s="18"/>
      <c r="D732" s="88"/>
    </row>
    <row r="733">
      <c r="C733" s="18"/>
      <c r="D733" s="88"/>
    </row>
    <row r="734">
      <c r="C734" s="18"/>
      <c r="D734" s="88"/>
    </row>
    <row r="735">
      <c r="C735" s="18"/>
      <c r="D735" s="88"/>
    </row>
    <row r="736">
      <c r="C736" s="18"/>
      <c r="D736" s="88"/>
    </row>
    <row r="737">
      <c r="C737" s="18"/>
      <c r="D737" s="88"/>
    </row>
    <row r="738">
      <c r="C738" s="18"/>
      <c r="D738" s="88"/>
    </row>
    <row r="739">
      <c r="C739" s="18"/>
      <c r="D739" s="88"/>
    </row>
    <row r="740">
      <c r="C740" s="18"/>
      <c r="D740" s="88"/>
    </row>
    <row r="741">
      <c r="C741" s="18"/>
      <c r="D741" s="88"/>
    </row>
    <row r="742">
      <c r="C742" s="18"/>
      <c r="D742" s="88"/>
    </row>
    <row r="743">
      <c r="C743" s="18"/>
      <c r="D743" s="88"/>
    </row>
    <row r="744">
      <c r="C744" s="18"/>
      <c r="D744" s="88"/>
    </row>
    <row r="745">
      <c r="C745" s="18"/>
      <c r="D745" s="88"/>
    </row>
    <row r="746">
      <c r="C746" s="18"/>
      <c r="D746" s="88"/>
    </row>
    <row r="747">
      <c r="C747" s="18"/>
      <c r="D747" s="88"/>
    </row>
    <row r="748">
      <c r="C748" s="18"/>
      <c r="D748" s="88"/>
    </row>
    <row r="749">
      <c r="C749" s="18"/>
      <c r="D749" s="88"/>
    </row>
    <row r="750">
      <c r="C750" s="18"/>
      <c r="D750" s="88"/>
    </row>
    <row r="751">
      <c r="C751" s="18"/>
      <c r="D751" s="88"/>
    </row>
    <row r="752">
      <c r="C752" s="18"/>
      <c r="D752" s="88"/>
    </row>
    <row r="753">
      <c r="C753" s="18"/>
      <c r="D753" s="88"/>
    </row>
    <row r="754">
      <c r="C754" s="18"/>
      <c r="D754" s="88"/>
    </row>
    <row r="755">
      <c r="C755" s="18"/>
      <c r="D755" s="88"/>
    </row>
    <row r="756">
      <c r="C756" s="18"/>
      <c r="D756" s="88"/>
    </row>
    <row r="757">
      <c r="C757" s="18"/>
      <c r="D757" s="88"/>
    </row>
    <row r="758">
      <c r="C758" s="18"/>
      <c r="D758" s="88"/>
    </row>
    <row r="759">
      <c r="C759" s="18"/>
      <c r="D759" s="88"/>
    </row>
    <row r="760">
      <c r="C760" s="18"/>
      <c r="D760" s="88"/>
    </row>
    <row r="761">
      <c r="C761" s="18"/>
      <c r="D761" s="88"/>
    </row>
    <row r="762">
      <c r="C762" s="18"/>
      <c r="D762" s="88"/>
    </row>
    <row r="763">
      <c r="C763" s="18"/>
      <c r="D763" s="88"/>
    </row>
    <row r="764">
      <c r="C764" s="18"/>
      <c r="D764" s="88"/>
    </row>
    <row r="765">
      <c r="C765" s="18"/>
      <c r="D765" s="88"/>
    </row>
    <row r="766">
      <c r="C766" s="18"/>
      <c r="D766" s="88"/>
    </row>
    <row r="767">
      <c r="C767" s="18"/>
      <c r="D767" s="88"/>
    </row>
    <row r="768">
      <c r="C768" s="18"/>
      <c r="D768" s="88"/>
    </row>
    <row r="769">
      <c r="C769" s="18"/>
      <c r="D769" s="88"/>
    </row>
    <row r="770">
      <c r="C770" s="18"/>
      <c r="D770" s="88"/>
    </row>
    <row r="771">
      <c r="C771" s="18"/>
      <c r="D771" s="88"/>
    </row>
    <row r="772">
      <c r="C772" s="18"/>
      <c r="D772" s="88"/>
    </row>
    <row r="773">
      <c r="C773" s="18"/>
      <c r="D773" s="88"/>
    </row>
    <row r="774">
      <c r="C774" s="18"/>
      <c r="D774" s="88"/>
    </row>
    <row r="775">
      <c r="C775" s="18"/>
      <c r="D775" s="88"/>
    </row>
    <row r="776">
      <c r="C776" s="18"/>
      <c r="D776" s="88"/>
    </row>
    <row r="777">
      <c r="C777" s="18"/>
      <c r="D777" s="88"/>
    </row>
    <row r="778">
      <c r="C778" s="18"/>
      <c r="D778" s="88"/>
    </row>
    <row r="779">
      <c r="C779" s="18"/>
      <c r="D779" s="88"/>
    </row>
    <row r="780">
      <c r="C780" s="18"/>
      <c r="D780" s="88"/>
    </row>
    <row r="781">
      <c r="C781" s="18"/>
      <c r="D781" s="88"/>
    </row>
    <row r="782">
      <c r="C782" s="18"/>
      <c r="D782" s="88"/>
    </row>
    <row r="783">
      <c r="C783" s="18"/>
      <c r="D783" s="88"/>
    </row>
    <row r="784">
      <c r="C784" s="18"/>
      <c r="D784" s="88"/>
    </row>
    <row r="785">
      <c r="C785" s="18"/>
      <c r="D785" s="88"/>
    </row>
    <row r="786">
      <c r="C786" s="18"/>
      <c r="D786" s="88"/>
    </row>
    <row r="787">
      <c r="C787" s="18"/>
      <c r="D787" s="88"/>
    </row>
    <row r="788">
      <c r="C788" s="18"/>
      <c r="D788" s="88"/>
    </row>
    <row r="789">
      <c r="C789" s="18"/>
      <c r="D789" s="88"/>
    </row>
    <row r="790">
      <c r="C790" s="18"/>
      <c r="D790" s="88"/>
    </row>
    <row r="791">
      <c r="C791" s="18"/>
      <c r="D791" s="88"/>
    </row>
    <row r="792">
      <c r="C792" s="18"/>
      <c r="D792" s="88"/>
    </row>
    <row r="793">
      <c r="C793" s="18"/>
      <c r="D793" s="88"/>
    </row>
    <row r="794">
      <c r="C794" s="18"/>
      <c r="D794" s="88"/>
    </row>
    <row r="795">
      <c r="C795" s="18"/>
      <c r="D795" s="88"/>
    </row>
    <row r="796">
      <c r="C796" s="18"/>
      <c r="D796" s="88"/>
    </row>
    <row r="797">
      <c r="C797" s="18"/>
      <c r="D797" s="88"/>
    </row>
    <row r="798">
      <c r="C798" s="18"/>
      <c r="D798" s="88"/>
    </row>
    <row r="799">
      <c r="C799" s="18"/>
      <c r="D799" s="88"/>
    </row>
    <row r="800">
      <c r="C800" s="18"/>
      <c r="D800" s="88"/>
    </row>
    <row r="801">
      <c r="C801" s="18"/>
      <c r="D801" s="88"/>
    </row>
    <row r="802">
      <c r="C802" s="18"/>
      <c r="D802" s="88"/>
    </row>
    <row r="803">
      <c r="C803" s="18"/>
      <c r="D803" s="88"/>
    </row>
    <row r="804">
      <c r="C804" s="18"/>
      <c r="D804" s="88"/>
    </row>
    <row r="805">
      <c r="C805" s="18"/>
      <c r="D805" s="88"/>
    </row>
    <row r="806">
      <c r="C806" s="18"/>
      <c r="D806" s="88"/>
    </row>
    <row r="807">
      <c r="C807" s="18"/>
      <c r="D807" s="88"/>
    </row>
    <row r="808">
      <c r="C808" s="18"/>
      <c r="D808" s="88"/>
    </row>
    <row r="809">
      <c r="C809" s="18"/>
      <c r="D809" s="88"/>
    </row>
    <row r="810">
      <c r="C810" s="18"/>
      <c r="D810" s="88"/>
    </row>
    <row r="811">
      <c r="C811" s="18"/>
      <c r="D811" s="88"/>
    </row>
    <row r="812">
      <c r="C812" s="18"/>
      <c r="D812" s="88"/>
    </row>
    <row r="813">
      <c r="C813" s="18"/>
      <c r="D813" s="88"/>
    </row>
    <row r="814">
      <c r="C814" s="18"/>
      <c r="D814" s="88"/>
    </row>
    <row r="815">
      <c r="C815" s="18"/>
      <c r="D815" s="88"/>
    </row>
    <row r="816">
      <c r="C816" s="18"/>
      <c r="D816" s="88"/>
    </row>
    <row r="817">
      <c r="C817" s="18"/>
      <c r="D817" s="88"/>
    </row>
    <row r="818">
      <c r="C818" s="18"/>
      <c r="D818" s="88"/>
    </row>
    <row r="819">
      <c r="C819" s="18"/>
      <c r="D819" s="88"/>
    </row>
    <row r="820">
      <c r="C820" s="18"/>
      <c r="D820" s="88"/>
    </row>
    <row r="821">
      <c r="C821" s="18"/>
      <c r="D821" s="88"/>
    </row>
    <row r="822">
      <c r="C822" s="18"/>
      <c r="D822" s="88"/>
    </row>
    <row r="823">
      <c r="C823" s="18"/>
      <c r="D823" s="88"/>
    </row>
    <row r="824">
      <c r="C824" s="18"/>
      <c r="D824" s="88"/>
    </row>
    <row r="825">
      <c r="C825" s="18"/>
      <c r="D825" s="88"/>
    </row>
    <row r="826">
      <c r="C826" s="18"/>
      <c r="D826" s="88"/>
    </row>
    <row r="827">
      <c r="C827" s="18"/>
      <c r="D827" s="88"/>
    </row>
    <row r="828">
      <c r="C828" s="18"/>
      <c r="D828" s="88"/>
    </row>
    <row r="829">
      <c r="C829" s="18"/>
      <c r="D829" s="88"/>
    </row>
    <row r="830">
      <c r="C830" s="18"/>
      <c r="D830" s="88"/>
    </row>
    <row r="831">
      <c r="C831" s="18"/>
      <c r="D831" s="88"/>
    </row>
    <row r="832">
      <c r="C832" s="18"/>
      <c r="D832" s="88"/>
    </row>
    <row r="833">
      <c r="C833" s="18"/>
      <c r="D833" s="88"/>
    </row>
    <row r="834">
      <c r="C834" s="18"/>
      <c r="D834" s="88"/>
    </row>
    <row r="835">
      <c r="C835" s="18"/>
      <c r="D835" s="88"/>
    </row>
    <row r="836">
      <c r="C836" s="18"/>
      <c r="D836" s="88"/>
    </row>
    <row r="837">
      <c r="C837" s="18"/>
      <c r="D837" s="88"/>
    </row>
    <row r="838">
      <c r="C838" s="18"/>
      <c r="D838" s="88"/>
    </row>
    <row r="839">
      <c r="C839" s="18"/>
      <c r="D839" s="88"/>
    </row>
    <row r="840">
      <c r="C840" s="18"/>
      <c r="D840" s="88"/>
    </row>
    <row r="841">
      <c r="C841" s="18"/>
      <c r="D841" s="88"/>
    </row>
    <row r="842">
      <c r="C842" s="18"/>
      <c r="D842" s="88"/>
    </row>
    <row r="843">
      <c r="C843" s="18"/>
      <c r="D843" s="88"/>
    </row>
    <row r="844">
      <c r="C844" s="18"/>
      <c r="D844" s="88"/>
    </row>
    <row r="845">
      <c r="C845" s="18"/>
      <c r="D845" s="88"/>
    </row>
    <row r="846">
      <c r="C846" s="18"/>
      <c r="D846" s="88"/>
    </row>
    <row r="847">
      <c r="C847" s="18"/>
      <c r="D847" s="88"/>
    </row>
    <row r="848">
      <c r="C848" s="18"/>
      <c r="D848" s="88"/>
    </row>
    <row r="849">
      <c r="C849" s="18"/>
      <c r="D849" s="88"/>
    </row>
    <row r="850">
      <c r="C850" s="18"/>
      <c r="D850" s="88"/>
    </row>
    <row r="851">
      <c r="C851" s="18"/>
      <c r="D851" s="88"/>
    </row>
    <row r="852">
      <c r="C852" s="18"/>
      <c r="D852" s="88"/>
    </row>
    <row r="853">
      <c r="C853" s="18"/>
      <c r="D853" s="88"/>
    </row>
    <row r="854">
      <c r="C854" s="18"/>
      <c r="D854" s="88"/>
    </row>
    <row r="855">
      <c r="C855" s="18"/>
      <c r="D855" s="88"/>
    </row>
    <row r="856">
      <c r="C856" s="18"/>
      <c r="D856" s="88"/>
    </row>
    <row r="857">
      <c r="C857" s="18"/>
      <c r="D857" s="88"/>
    </row>
    <row r="858">
      <c r="C858" s="18"/>
      <c r="D858" s="88"/>
    </row>
    <row r="859">
      <c r="C859" s="18"/>
      <c r="D859" s="88"/>
    </row>
    <row r="860">
      <c r="C860" s="18"/>
      <c r="D860" s="88"/>
    </row>
    <row r="861">
      <c r="C861" s="18"/>
      <c r="D861" s="88"/>
    </row>
    <row r="862">
      <c r="C862" s="18"/>
      <c r="D862" s="88"/>
    </row>
    <row r="863">
      <c r="C863" s="18"/>
      <c r="D863" s="88"/>
    </row>
    <row r="864">
      <c r="C864" s="18"/>
      <c r="D864" s="88"/>
    </row>
    <row r="865">
      <c r="C865" s="18"/>
      <c r="D865" s="88"/>
    </row>
    <row r="866">
      <c r="C866" s="18"/>
      <c r="D866" s="88"/>
    </row>
    <row r="867">
      <c r="C867" s="18"/>
      <c r="D867" s="88"/>
    </row>
    <row r="868">
      <c r="C868" s="18"/>
      <c r="D868" s="88"/>
    </row>
    <row r="869">
      <c r="C869" s="18"/>
      <c r="D869" s="88"/>
    </row>
    <row r="870">
      <c r="C870" s="18"/>
      <c r="D870" s="88"/>
    </row>
    <row r="871">
      <c r="C871" s="18"/>
      <c r="D871" s="88"/>
    </row>
    <row r="872">
      <c r="C872" s="18"/>
      <c r="D872" s="88"/>
    </row>
    <row r="873">
      <c r="C873" s="18"/>
      <c r="D873" s="88"/>
    </row>
    <row r="874">
      <c r="C874" s="18"/>
      <c r="D874" s="88"/>
    </row>
    <row r="875">
      <c r="C875" s="18"/>
      <c r="D875" s="88"/>
    </row>
    <row r="876">
      <c r="C876" s="18"/>
      <c r="D876" s="88"/>
    </row>
    <row r="877">
      <c r="C877" s="18"/>
      <c r="D877" s="88"/>
    </row>
    <row r="878">
      <c r="C878" s="18"/>
      <c r="D878" s="88"/>
    </row>
    <row r="879">
      <c r="C879" s="18"/>
      <c r="D879" s="88"/>
    </row>
    <row r="880">
      <c r="C880" s="18"/>
      <c r="D880" s="88"/>
    </row>
    <row r="881">
      <c r="C881" s="18"/>
      <c r="D881" s="88"/>
    </row>
    <row r="882">
      <c r="C882" s="18"/>
      <c r="D882" s="88"/>
    </row>
    <row r="883">
      <c r="C883" s="18"/>
      <c r="D883" s="88"/>
    </row>
    <row r="884">
      <c r="C884" s="18"/>
      <c r="D884" s="88"/>
    </row>
    <row r="885">
      <c r="C885" s="18"/>
      <c r="D885" s="88"/>
    </row>
    <row r="886">
      <c r="C886" s="18"/>
      <c r="D886" s="88"/>
    </row>
    <row r="887">
      <c r="C887" s="18"/>
      <c r="D887" s="88"/>
    </row>
    <row r="888">
      <c r="C888" s="18"/>
      <c r="D888" s="88"/>
    </row>
    <row r="889">
      <c r="C889" s="18"/>
      <c r="D889" s="88"/>
    </row>
    <row r="890">
      <c r="C890" s="18"/>
      <c r="D890" s="88"/>
    </row>
    <row r="891">
      <c r="C891" s="18"/>
      <c r="D891" s="88"/>
    </row>
    <row r="892">
      <c r="C892" s="18"/>
      <c r="D892" s="88"/>
    </row>
    <row r="893">
      <c r="C893" s="18"/>
      <c r="D893" s="88"/>
    </row>
    <row r="894">
      <c r="C894" s="18"/>
      <c r="D894" s="88"/>
    </row>
    <row r="895">
      <c r="C895" s="18"/>
      <c r="D895" s="88"/>
    </row>
    <row r="896">
      <c r="C896" s="18"/>
      <c r="D896" s="88"/>
    </row>
    <row r="897">
      <c r="C897" s="18"/>
      <c r="D897" s="88"/>
    </row>
    <row r="898">
      <c r="C898" s="18"/>
      <c r="D898" s="88"/>
    </row>
    <row r="899">
      <c r="C899" s="18"/>
      <c r="D899" s="88"/>
    </row>
    <row r="900">
      <c r="C900" s="18"/>
      <c r="D900" s="88"/>
    </row>
    <row r="901">
      <c r="C901" s="18"/>
      <c r="D901" s="88"/>
    </row>
    <row r="902">
      <c r="C902" s="18"/>
      <c r="D902" s="88"/>
    </row>
    <row r="903">
      <c r="C903" s="18"/>
      <c r="D903" s="88"/>
    </row>
    <row r="904">
      <c r="C904" s="18"/>
      <c r="D904" s="88"/>
    </row>
    <row r="905">
      <c r="C905" s="18"/>
      <c r="D905" s="88"/>
    </row>
    <row r="906">
      <c r="C906" s="18"/>
      <c r="D906" s="88"/>
    </row>
    <row r="907">
      <c r="C907" s="18"/>
      <c r="D907" s="88"/>
    </row>
    <row r="908">
      <c r="C908" s="18"/>
      <c r="D908" s="88"/>
    </row>
    <row r="909">
      <c r="C909" s="18"/>
      <c r="D909" s="88"/>
    </row>
    <row r="910">
      <c r="C910" s="18"/>
      <c r="D910" s="88"/>
    </row>
    <row r="911">
      <c r="C911" s="18"/>
      <c r="D911" s="88"/>
    </row>
    <row r="912">
      <c r="C912" s="18"/>
      <c r="D912" s="88"/>
    </row>
    <row r="913">
      <c r="C913" s="18"/>
      <c r="D913" s="88"/>
    </row>
    <row r="914">
      <c r="C914" s="18"/>
      <c r="D914" s="88"/>
    </row>
    <row r="915">
      <c r="C915" s="18"/>
      <c r="D915" s="88"/>
    </row>
    <row r="916">
      <c r="C916" s="18"/>
      <c r="D916" s="88"/>
    </row>
    <row r="917">
      <c r="C917" s="18"/>
      <c r="D917" s="88"/>
    </row>
    <row r="918">
      <c r="C918" s="18"/>
      <c r="D918" s="88"/>
    </row>
    <row r="919">
      <c r="C919" s="18"/>
      <c r="D919" s="88"/>
    </row>
    <row r="920">
      <c r="C920" s="18"/>
      <c r="D920" s="88"/>
    </row>
    <row r="921">
      <c r="C921" s="18"/>
      <c r="D921" s="88"/>
    </row>
    <row r="922">
      <c r="C922" s="18"/>
      <c r="D922" s="88"/>
    </row>
    <row r="923">
      <c r="C923" s="18"/>
      <c r="D923" s="88"/>
    </row>
    <row r="924">
      <c r="C924" s="18"/>
      <c r="D924" s="88"/>
    </row>
    <row r="925">
      <c r="C925" s="18"/>
      <c r="D925" s="88"/>
    </row>
    <row r="926">
      <c r="C926" s="18"/>
      <c r="D926" s="88"/>
    </row>
    <row r="927">
      <c r="C927" s="18"/>
      <c r="D927" s="88"/>
    </row>
    <row r="928">
      <c r="C928" s="18"/>
      <c r="D928" s="88"/>
    </row>
    <row r="929">
      <c r="C929" s="18"/>
      <c r="D929" s="88"/>
    </row>
    <row r="930">
      <c r="C930" s="18"/>
      <c r="D930" s="88"/>
    </row>
    <row r="931">
      <c r="C931" s="18"/>
      <c r="D931" s="88"/>
    </row>
    <row r="932">
      <c r="C932" s="18"/>
      <c r="D932" s="88"/>
    </row>
    <row r="933">
      <c r="C933" s="18"/>
      <c r="D933" s="88"/>
    </row>
    <row r="934">
      <c r="C934" s="18"/>
      <c r="D934" s="88"/>
    </row>
    <row r="935">
      <c r="C935" s="18"/>
      <c r="D935" s="88"/>
    </row>
    <row r="936">
      <c r="C936" s="18"/>
      <c r="D936" s="88"/>
    </row>
    <row r="937">
      <c r="C937" s="18"/>
      <c r="D937" s="88"/>
    </row>
    <row r="938">
      <c r="C938" s="18"/>
      <c r="D938" s="88"/>
    </row>
    <row r="939">
      <c r="C939" s="18"/>
      <c r="D939" s="88"/>
    </row>
    <row r="940">
      <c r="C940" s="18"/>
      <c r="D940" s="88"/>
    </row>
    <row r="941">
      <c r="C941" s="18"/>
      <c r="D941" s="88"/>
    </row>
    <row r="942">
      <c r="C942" s="18"/>
      <c r="D942" s="88"/>
    </row>
    <row r="943">
      <c r="C943" s="18"/>
      <c r="D943" s="88"/>
    </row>
    <row r="944">
      <c r="C944" s="18"/>
      <c r="D944" s="88"/>
    </row>
    <row r="945">
      <c r="C945" s="18"/>
      <c r="D945" s="88"/>
    </row>
    <row r="946">
      <c r="C946" s="18"/>
      <c r="D946" s="88"/>
    </row>
    <row r="947">
      <c r="C947" s="18"/>
      <c r="D947" s="88"/>
    </row>
    <row r="948">
      <c r="C948" s="18"/>
      <c r="D948" s="88"/>
    </row>
    <row r="949">
      <c r="C949" s="18"/>
      <c r="D949" s="88"/>
    </row>
    <row r="950">
      <c r="C950" s="18"/>
      <c r="D950" s="88"/>
    </row>
    <row r="951">
      <c r="C951" s="18"/>
      <c r="D951" s="88"/>
    </row>
    <row r="952">
      <c r="C952" s="18"/>
      <c r="D952" s="88"/>
    </row>
    <row r="953">
      <c r="C953" s="18"/>
      <c r="D953" s="88"/>
    </row>
    <row r="954">
      <c r="C954" s="18"/>
      <c r="D954" s="88"/>
    </row>
    <row r="955">
      <c r="C955" s="18"/>
      <c r="D955" s="88"/>
    </row>
    <row r="956">
      <c r="C956" s="18"/>
      <c r="D956" s="88"/>
    </row>
    <row r="957">
      <c r="C957" s="18"/>
      <c r="D957" s="88"/>
    </row>
    <row r="958">
      <c r="C958" s="18"/>
      <c r="D958" s="88"/>
    </row>
    <row r="959">
      <c r="C959" s="18"/>
      <c r="D959" s="88"/>
    </row>
    <row r="960">
      <c r="C960" s="18"/>
      <c r="D960" s="88"/>
    </row>
    <row r="961">
      <c r="C961" s="18"/>
      <c r="D961" s="88"/>
    </row>
    <row r="962">
      <c r="C962" s="18"/>
      <c r="D962" s="88"/>
    </row>
    <row r="963">
      <c r="C963" s="18"/>
      <c r="D963" s="88"/>
    </row>
    <row r="964">
      <c r="C964" s="18"/>
      <c r="D964" s="88"/>
    </row>
    <row r="965">
      <c r="C965" s="18"/>
      <c r="D965" s="88"/>
    </row>
    <row r="966">
      <c r="C966" s="18"/>
      <c r="D966" s="88"/>
    </row>
    <row r="967">
      <c r="C967" s="18"/>
      <c r="D967" s="88"/>
    </row>
    <row r="968">
      <c r="C968" s="18"/>
      <c r="D968" s="88"/>
    </row>
    <row r="969">
      <c r="C969" s="18"/>
      <c r="D969" s="88"/>
    </row>
    <row r="970">
      <c r="C970" s="18"/>
      <c r="D970" s="88"/>
    </row>
    <row r="971">
      <c r="C971" s="18"/>
      <c r="D971" s="88"/>
    </row>
    <row r="972">
      <c r="C972" s="18"/>
      <c r="D972" s="88"/>
    </row>
    <row r="973">
      <c r="C973" s="18"/>
      <c r="D973" s="88"/>
    </row>
    <row r="974">
      <c r="C974" s="18"/>
      <c r="D974" s="88"/>
    </row>
    <row r="975">
      <c r="C975" s="18"/>
      <c r="D975" s="88"/>
    </row>
    <row r="976">
      <c r="C976" s="18"/>
      <c r="D976" s="88"/>
    </row>
    <row r="977">
      <c r="C977" s="18"/>
      <c r="D977" s="88"/>
    </row>
    <row r="978">
      <c r="C978" s="18"/>
      <c r="D978" s="88"/>
    </row>
    <row r="979">
      <c r="C979" s="18"/>
      <c r="D979" s="88"/>
    </row>
    <row r="980">
      <c r="C980" s="18"/>
      <c r="D980" s="88"/>
    </row>
    <row r="981">
      <c r="C981" s="18"/>
      <c r="D981" s="88"/>
    </row>
    <row r="982">
      <c r="C982" s="18"/>
      <c r="D982" s="88"/>
    </row>
    <row r="983">
      <c r="C983" s="18"/>
      <c r="D983" s="88"/>
    </row>
    <row r="984">
      <c r="C984" s="18"/>
      <c r="D984" s="88"/>
    </row>
    <row r="985">
      <c r="C985" s="18"/>
      <c r="D985" s="88"/>
    </row>
    <row r="986">
      <c r="C986" s="18"/>
      <c r="D986" s="88"/>
    </row>
    <row r="987">
      <c r="C987" s="18"/>
      <c r="D987" s="88"/>
    </row>
    <row r="988">
      <c r="C988" s="18"/>
      <c r="D988" s="88"/>
    </row>
    <row r="989">
      <c r="C989" s="18"/>
      <c r="D989" s="88"/>
    </row>
    <row r="990">
      <c r="C990" s="18"/>
      <c r="D990" s="88"/>
    </row>
    <row r="991">
      <c r="C991" s="18"/>
      <c r="D991" s="88"/>
    </row>
    <row r="992">
      <c r="C992" s="18"/>
      <c r="D992" s="88"/>
    </row>
    <row r="993">
      <c r="C993" s="18"/>
      <c r="D993" s="88"/>
    </row>
    <row r="994">
      <c r="C994" s="18"/>
      <c r="D994" s="88"/>
    </row>
    <row r="995">
      <c r="C995" s="18"/>
      <c r="D995" s="88"/>
    </row>
    <row r="996">
      <c r="C996" s="18"/>
      <c r="D996" s="88"/>
    </row>
    <row r="997">
      <c r="C997" s="18"/>
      <c r="D997" s="88"/>
    </row>
    <row r="998">
      <c r="C998" s="18"/>
      <c r="D998" s="88"/>
    </row>
    <row r="999">
      <c r="C999" s="18"/>
      <c r="D999" s="88"/>
    </row>
    <row r="1000">
      <c r="C1000" s="18"/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7.29"/>
    <col customWidth="1" min="3" max="3" width="28.14"/>
    <col customWidth="1" min="4" max="4" width="23.57"/>
    <col customWidth="1" min="5" max="5" width="24.71"/>
  </cols>
  <sheetData>
    <row r="1">
      <c r="A1" s="14" t="s">
        <v>126</v>
      </c>
      <c r="B1" s="14" t="s">
        <v>94</v>
      </c>
      <c r="D1" s="88"/>
      <c r="E1" s="14" t="s">
        <v>339</v>
      </c>
      <c r="F1" s="30">
        <v>1039.0</v>
      </c>
    </row>
    <row r="2">
      <c r="A2" s="14" t="s">
        <v>129</v>
      </c>
      <c r="B2" s="86">
        <v>43523.0</v>
      </c>
      <c r="C2" s="87" t="s">
        <v>130</v>
      </c>
      <c r="D2" s="5">
        <v>1039.0</v>
      </c>
      <c r="F2" s="30">
        <v>0.0</v>
      </c>
    </row>
    <row r="3">
      <c r="A3" s="14" t="s">
        <v>131</v>
      </c>
      <c r="B3" s="86">
        <v>43523.0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340</v>
      </c>
      <c r="C4" s="87" t="s">
        <v>214</v>
      </c>
      <c r="D4" s="5">
        <v>0.0</v>
      </c>
      <c r="F4" s="30"/>
    </row>
    <row r="5">
      <c r="C5" s="87" t="s">
        <v>139</v>
      </c>
      <c r="D5" s="5">
        <v>0.0</v>
      </c>
      <c r="F5" s="30"/>
    </row>
    <row r="6">
      <c r="A6" s="14" t="s">
        <v>140</v>
      </c>
      <c r="C6" s="18"/>
      <c r="D6" s="88"/>
      <c r="E6" s="7" t="s">
        <v>220</v>
      </c>
      <c r="F6" s="88">
        <f>sum(F1:F5)</f>
        <v>1039</v>
      </c>
    </row>
    <row r="7">
      <c r="B7" s="91">
        <v>0.0</v>
      </c>
      <c r="C7" s="7" t="s">
        <v>142</v>
      </c>
      <c r="D7" s="5">
        <v>2275.61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C11" s="18"/>
      <c r="D11" s="88"/>
      <c r="E11" s="9"/>
    </row>
    <row r="12">
      <c r="C12" s="7" t="s">
        <v>153</v>
      </c>
      <c r="D12" s="88">
        <f t="shared" ref="D12:D15" si="1">sum(D7-D2)</f>
        <v>1236.61</v>
      </c>
      <c r="E12" s="85"/>
    </row>
    <row r="13">
      <c r="A13" s="14" t="s">
        <v>156</v>
      </c>
      <c r="B13" s="93">
        <f>sum(B7:B10)</f>
        <v>0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1039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1039</v>
      </c>
      <c r="C15" s="7" t="s">
        <v>162</v>
      </c>
      <c r="D15" s="88">
        <f t="shared" si="1"/>
        <v>0</v>
      </c>
      <c r="E15" s="85"/>
    </row>
    <row r="16">
      <c r="A16" s="14" t="s">
        <v>164</v>
      </c>
      <c r="B16" s="95">
        <v>2275.61</v>
      </c>
      <c r="D16" s="88"/>
      <c r="E16" s="85"/>
    </row>
    <row r="17">
      <c r="A17" s="14" t="s">
        <v>166</v>
      </c>
      <c r="B17" s="95">
        <v>136.54</v>
      </c>
      <c r="D17" s="5"/>
      <c r="E17" s="88"/>
    </row>
    <row r="18">
      <c r="A18" s="14" t="s">
        <v>168</v>
      </c>
      <c r="B18" s="99">
        <f>sum(B16+B17)</f>
        <v>2412.15</v>
      </c>
      <c r="D18" s="88"/>
      <c r="E18" s="9"/>
    </row>
    <row r="19">
      <c r="A19" s="14" t="s">
        <v>169</v>
      </c>
      <c r="B19" s="90">
        <f>sum(B16-B15)</f>
        <v>1236.61</v>
      </c>
      <c r="D19" s="88"/>
    </row>
    <row r="20">
      <c r="A20" s="14" t="s">
        <v>341</v>
      </c>
      <c r="B20" s="103">
        <f>sum(B15*2.19)</f>
        <v>2275.41</v>
      </c>
      <c r="D20" s="88"/>
    </row>
    <row r="21">
      <c r="A21" s="14" t="s">
        <v>173</v>
      </c>
      <c r="B21" s="30">
        <v>0.0</v>
      </c>
      <c r="D21" s="88"/>
    </row>
    <row r="22">
      <c r="A22" s="87"/>
      <c r="B22" s="5"/>
      <c r="D22" s="88"/>
    </row>
    <row r="23">
      <c r="D23" s="88"/>
    </row>
    <row r="24">
      <c r="D24" s="88"/>
    </row>
    <row r="25">
      <c r="D25" s="88"/>
    </row>
    <row r="26">
      <c r="D26" s="88"/>
    </row>
    <row r="27">
      <c r="D27" s="88"/>
    </row>
    <row r="28">
      <c r="D28" s="88"/>
    </row>
    <row r="29">
      <c r="D29" s="88"/>
    </row>
    <row r="30">
      <c r="D30" s="88"/>
    </row>
    <row r="31">
      <c r="D31" s="88"/>
    </row>
    <row r="32">
      <c r="D32" s="88"/>
    </row>
    <row r="33">
      <c r="D33" s="88"/>
    </row>
    <row r="34">
      <c r="D34" s="88"/>
    </row>
    <row r="35">
      <c r="D35" s="88"/>
    </row>
    <row r="36">
      <c r="D36" s="88"/>
    </row>
    <row r="37">
      <c r="D37" s="88"/>
    </row>
    <row r="38">
      <c r="D38" s="88"/>
    </row>
    <row r="39">
      <c r="D39" s="88"/>
    </row>
    <row r="40">
      <c r="D40" s="88"/>
    </row>
    <row r="41">
      <c r="D41" s="88"/>
    </row>
    <row r="42">
      <c r="D42" s="88"/>
    </row>
    <row r="43">
      <c r="D43" s="88"/>
    </row>
    <row r="44">
      <c r="D44" s="88"/>
    </row>
    <row r="45">
      <c r="D45" s="88"/>
    </row>
    <row r="46">
      <c r="D46" s="88"/>
    </row>
    <row r="47">
      <c r="D47" s="88"/>
    </row>
    <row r="48">
      <c r="D48" s="88"/>
    </row>
    <row r="49">
      <c r="D49" s="88"/>
    </row>
    <row r="50">
      <c r="D50" s="88"/>
    </row>
    <row r="51">
      <c r="D51" s="88"/>
    </row>
    <row r="52">
      <c r="D52" s="88"/>
    </row>
    <row r="53">
      <c r="D53" s="88"/>
    </row>
    <row r="54">
      <c r="D54" s="88"/>
    </row>
    <row r="55">
      <c r="D55" s="88"/>
    </row>
    <row r="56">
      <c r="D56" s="88"/>
    </row>
    <row r="57">
      <c r="D57" s="88"/>
    </row>
    <row r="58">
      <c r="D58" s="88"/>
    </row>
    <row r="59">
      <c r="D59" s="88"/>
    </row>
    <row r="60">
      <c r="D60" s="88"/>
    </row>
    <row r="61">
      <c r="D61" s="88"/>
    </row>
    <row r="62">
      <c r="D62" s="88"/>
    </row>
    <row r="63">
      <c r="D63" s="88"/>
    </row>
    <row r="64">
      <c r="D64" s="88"/>
    </row>
    <row r="65">
      <c r="D65" s="88"/>
    </row>
    <row r="66">
      <c r="D66" s="88"/>
    </row>
    <row r="67">
      <c r="D67" s="88"/>
    </row>
    <row r="68">
      <c r="D68" s="88"/>
    </row>
    <row r="69">
      <c r="D69" s="88"/>
    </row>
    <row r="70">
      <c r="D70" s="88"/>
    </row>
    <row r="71">
      <c r="D71" s="88"/>
    </row>
    <row r="72">
      <c r="D72" s="88"/>
    </row>
    <row r="73">
      <c r="D73" s="88"/>
    </row>
    <row r="74">
      <c r="D74" s="88"/>
    </row>
    <row r="75">
      <c r="D75" s="88"/>
    </row>
    <row r="76">
      <c r="D76" s="88"/>
    </row>
    <row r="77">
      <c r="D77" s="88"/>
    </row>
    <row r="78">
      <c r="D78" s="88"/>
    </row>
    <row r="79">
      <c r="D79" s="88"/>
    </row>
    <row r="80">
      <c r="D80" s="88"/>
    </row>
    <row r="81">
      <c r="D81" s="88"/>
    </row>
    <row r="82">
      <c r="D82" s="88"/>
    </row>
    <row r="83">
      <c r="D83" s="88"/>
    </row>
    <row r="84">
      <c r="D84" s="88"/>
    </row>
    <row r="85">
      <c r="D85" s="88"/>
    </row>
    <row r="86">
      <c r="D86" s="88"/>
    </row>
    <row r="87">
      <c r="D87" s="88"/>
    </row>
    <row r="88">
      <c r="D88" s="88"/>
    </row>
    <row r="89">
      <c r="D89" s="88"/>
    </row>
    <row r="90">
      <c r="D90" s="88"/>
    </row>
    <row r="91">
      <c r="D91" s="88"/>
    </row>
    <row r="92">
      <c r="D92" s="88"/>
    </row>
    <row r="93">
      <c r="D93" s="88"/>
    </row>
    <row r="94">
      <c r="D94" s="88"/>
    </row>
    <row r="95">
      <c r="D95" s="88"/>
    </row>
    <row r="96">
      <c r="D96" s="88"/>
    </row>
    <row r="97">
      <c r="D97" s="88"/>
    </row>
    <row r="98">
      <c r="D98" s="88"/>
    </row>
    <row r="99">
      <c r="D99" s="88"/>
    </row>
    <row r="100">
      <c r="D100" s="88"/>
    </row>
    <row r="101">
      <c r="D101" s="88"/>
    </row>
    <row r="102">
      <c r="D102" s="88"/>
    </row>
    <row r="103">
      <c r="D103" s="88"/>
    </row>
    <row r="104">
      <c r="D104" s="88"/>
    </row>
    <row r="105">
      <c r="D105" s="88"/>
    </row>
    <row r="106">
      <c r="D106" s="88"/>
    </row>
    <row r="107">
      <c r="D107" s="88"/>
    </row>
    <row r="108">
      <c r="D108" s="88"/>
    </row>
    <row r="109">
      <c r="D109" s="88"/>
    </row>
    <row r="110">
      <c r="D110" s="88"/>
    </row>
    <row r="111">
      <c r="D111" s="88"/>
    </row>
    <row r="112">
      <c r="D112" s="88"/>
    </row>
    <row r="113">
      <c r="D113" s="88"/>
    </row>
    <row r="114">
      <c r="D114" s="88"/>
    </row>
    <row r="115">
      <c r="D115" s="88"/>
    </row>
    <row r="116">
      <c r="D116" s="88"/>
    </row>
    <row r="117">
      <c r="D117" s="88"/>
    </row>
    <row r="118">
      <c r="D118" s="88"/>
    </row>
    <row r="119">
      <c r="D119" s="88"/>
    </row>
    <row r="120">
      <c r="D120" s="88"/>
    </row>
    <row r="121">
      <c r="D121" s="88"/>
    </row>
    <row r="122">
      <c r="D122" s="88"/>
    </row>
    <row r="123">
      <c r="D123" s="88"/>
    </row>
    <row r="124">
      <c r="D124" s="88"/>
    </row>
    <row r="125">
      <c r="D125" s="88"/>
    </row>
    <row r="126">
      <c r="D126" s="88"/>
    </row>
    <row r="127">
      <c r="D127" s="88"/>
    </row>
    <row r="128">
      <c r="D128" s="88"/>
    </row>
    <row r="129">
      <c r="D129" s="88"/>
    </row>
    <row r="130">
      <c r="D130" s="88"/>
    </row>
    <row r="131">
      <c r="D131" s="88"/>
    </row>
    <row r="132">
      <c r="D132" s="88"/>
    </row>
    <row r="133">
      <c r="D133" s="88"/>
    </row>
    <row r="134">
      <c r="D134" s="88"/>
    </row>
    <row r="135">
      <c r="D135" s="88"/>
    </row>
    <row r="136">
      <c r="D136" s="88"/>
    </row>
    <row r="137">
      <c r="D137" s="88"/>
    </row>
    <row r="138">
      <c r="D138" s="88"/>
    </row>
    <row r="139">
      <c r="D139" s="88"/>
    </row>
    <row r="140">
      <c r="D140" s="88"/>
    </row>
    <row r="141">
      <c r="D141" s="88"/>
    </row>
    <row r="142">
      <c r="D142" s="88"/>
    </row>
    <row r="143">
      <c r="D143" s="88"/>
    </row>
    <row r="144">
      <c r="D144" s="88"/>
    </row>
    <row r="145">
      <c r="D145" s="88"/>
    </row>
    <row r="146">
      <c r="D146" s="88"/>
    </row>
    <row r="147">
      <c r="D147" s="88"/>
    </row>
    <row r="148">
      <c r="D148" s="88"/>
    </row>
    <row r="149">
      <c r="D149" s="88"/>
    </row>
    <row r="150">
      <c r="D150" s="88"/>
    </row>
    <row r="151">
      <c r="D151" s="88"/>
    </row>
    <row r="152">
      <c r="D152" s="88"/>
    </row>
    <row r="153">
      <c r="D153" s="88"/>
    </row>
    <row r="154">
      <c r="D154" s="88"/>
    </row>
    <row r="155">
      <c r="D155" s="88"/>
    </row>
    <row r="156">
      <c r="D156" s="88"/>
    </row>
    <row r="157">
      <c r="D157" s="88"/>
    </row>
    <row r="158">
      <c r="D158" s="88"/>
    </row>
    <row r="159">
      <c r="D159" s="88"/>
    </row>
    <row r="160">
      <c r="D160" s="88"/>
    </row>
    <row r="161">
      <c r="D161" s="88"/>
    </row>
    <row r="162">
      <c r="D162" s="88"/>
    </row>
    <row r="163">
      <c r="D163" s="88"/>
    </row>
    <row r="164">
      <c r="D164" s="88"/>
    </row>
    <row r="165">
      <c r="D165" s="88"/>
    </row>
    <row r="166">
      <c r="D166" s="88"/>
    </row>
    <row r="167">
      <c r="D167" s="88"/>
    </row>
    <row r="168">
      <c r="D168" s="88"/>
    </row>
    <row r="169">
      <c r="D169" s="88"/>
    </row>
    <row r="170">
      <c r="D170" s="88"/>
    </row>
    <row r="171">
      <c r="D171" s="88"/>
    </row>
    <row r="172">
      <c r="D172" s="88"/>
    </row>
    <row r="173">
      <c r="D173" s="88"/>
    </row>
    <row r="174">
      <c r="D174" s="88"/>
    </row>
    <row r="175">
      <c r="D175" s="88"/>
    </row>
    <row r="176">
      <c r="D176" s="88"/>
    </row>
    <row r="177">
      <c r="D177" s="88"/>
    </row>
    <row r="178">
      <c r="D178" s="88"/>
    </row>
    <row r="179">
      <c r="D179" s="88"/>
    </row>
    <row r="180">
      <c r="D180" s="88"/>
    </row>
    <row r="181">
      <c r="D181" s="88"/>
    </row>
    <row r="182">
      <c r="D182" s="88"/>
    </row>
    <row r="183">
      <c r="D183" s="88"/>
    </row>
    <row r="184">
      <c r="D184" s="88"/>
    </row>
    <row r="185">
      <c r="D185" s="88"/>
    </row>
    <row r="186">
      <c r="D186" s="88"/>
    </row>
    <row r="187">
      <c r="D187" s="88"/>
    </row>
    <row r="188">
      <c r="D188" s="88"/>
    </row>
    <row r="189">
      <c r="D189" s="88"/>
    </row>
    <row r="190">
      <c r="D190" s="88"/>
    </row>
    <row r="191">
      <c r="D191" s="88"/>
    </row>
    <row r="192">
      <c r="D192" s="88"/>
    </row>
    <row r="193">
      <c r="D193" s="88"/>
    </row>
    <row r="194">
      <c r="D194" s="88"/>
    </row>
    <row r="195">
      <c r="D195" s="88"/>
    </row>
    <row r="196">
      <c r="D196" s="88"/>
    </row>
    <row r="197">
      <c r="D197" s="88"/>
    </row>
    <row r="198">
      <c r="D198" s="88"/>
    </row>
    <row r="199">
      <c r="D199" s="88"/>
    </row>
    <row r="200">
      <c r="D200" s="88"/>
    </row>
    <row r="201">
      <c r="D201" s="88"/>
    </row>
    <row r="202">
      <c r="D202" s="88"/>
    </row>
    <row r="203">
      <c r="D203" s="88"/>
    </row>
    <row r="204">
      <c r="D204" s="88"/>
    </row>
    <row r="205">
      <c r="D205" s="88"/>
    </row>
    <row r="206">
      <c r="D206" s="88"/>
    </row>
    <row r="207">
      <c r="D207" s="88"/>
    </row>
    <row r="208">
      <c r="D208" s="88"/>
    </row>
    <row r="209">
      <c r="D209" s="88"/>
    </row>
    <row r="210">
      <c r="D210" s="88"/>
    </row>
    <row r="211">
      <c r="D211" s="88"/>
    </row>
    <row r="212">
      <c r="D212" s="88"/>
    </row>
    <row r="213">
      <c r="D213" s="88"/>
    </row>
    <row r="214">
      <c r="D214" s="88"/>
    </row>
    <row r="215">
      <c r="D215" s="88"/>
    </row>
    <row r="216">
      <c r="D216" s="88"/>
    </row>
    <row r="217">
      <c r="D217" s="88"/>
    </row>
    <row r="218">
      <c r="D218" s="88"/>
    </row>
    <row r="219">
      <c r="D219" s="88"/>
    </row>
    <row r="220">
      <c r="D220" s="88"/>
    </row>
    <row r="221">
      <c r="D221" s="88"/>
    </row>
    <row r="222">
      <c r="D222" s="88"/>
    </row>
    <row r="223">
      <c r="D223" s="88"/>
    </row>
    <row r="224">
      <c r="D224" s="88"/>
    </row>
    <row r="225">
      <c r="D225" s="88"/>
    </row>
    <row r="226">
      <c r="D226" s="88"/>
    </row>
    <row r="227">
      <c r="D227" s="88"/>
    </row>
    <row r="228">
      <c r="D228" s="88"/>
    </row>
    <row r="229">
      <c r="D229" s="88"/>
    </row>
    <row r="230">
      <c r="D230" s="88"/>
    </row>
    <row r="231">
      <c r="D231" s="88"/>
    </row>
    <row r="232">
      <c r="D232" s="88"/>
    </row>
    <row r="233">
      <c r="D233" s="88"/>
    </row>
    <row r="234">
      <c r="D234" s="88"/>
    </row>
    <row r="235">
      <c r="D235" s="88"/>
    </row>
    <row r="236">
      <c r="D236" s="88"/>
    </row>
    <row r="237">
      <c r="D237" s="88"/>
    </row>
    <row r="238">
      <c r="D238" s="88"/>
    </row>
    <row r="239">
      <c r="D239" s="88"/>
    </row>
    <row r="240">
      <c r="D240" s="88"/>
    </row>
    <row r="241">
      <c r="D241" s="88"/>
    </row>
    <row r="242">
      <c r="D242" s="88"/>
    </row>
    <row r="243">
      <c r="D243" s="88"/>
    </row>
    <row r="244">
      <c r="D244" s="88"/>
    </row>
    <row r="245">
      <c r="D245" s="88"/>
    </row>
    <row r="246">
      <c r="D246" s="88"/>
    </row>
    <row r="247">
      <c r="D247" s="88"/>
    </row>
    <row r="248">
      <c r="D248" s="88"/>
    </row>
    <row r="249">
      <c r="D249" s="88"/>
    </row>
    <row r="250">
      <c r="D250" s="88"/>
    </row>
    <row r="251">
      <c r="D251" s="88"/>
    </row>
    <row r="252">
      <c r="D252" s="88"/>
    </row>
    <row r="253">
      <c r="D253" s="88"/>
    </row>
    <row r="254">
      <c r="D254" s="88"/>
    </row>
    <row r="255">
      <c r="D255" s="88"/>
    </row>
    <row r="256">
      <c r="D256" s="88"/>
    </row>
    <row r="257">
      <c r="D257" s="88"/>
    </row>
    <row r="258">
      <c r="D258" s="88"/>
    </row>
    <row r="259">
      <c r="D259" s="88"/>
    </row>
    <row r="260">
      <c r="D260" s="88"/>
    </row>
    <row r="261">
      <c r="D261" s="88"/>
    </row>
    <row r="262">
      <c r="D262" s="88"/>
    </row>
    <row r="263">
      <c r="D263" s="88"/>
    </row>
    <row r="264">
      <c r="D264" s="88"/>
    </row>
    <row r="265">
      <c r="D265" s="88"/>
    </row>
    <row r="266">
      <c r="D266" s="88"/>
    </row>
    <row r="267">
      <c r="D267" s="88"/>
    </row>
    <row r="268">
      <c r="D268" s="88"/>
    </row>
    <row r="269">
      <c r="D269" s="88"/>
    </row>
    <row r="270">
      <c r="D270" s="88"/>
    </row>
    <row r="271">
      <c r="D271" s="88"/>
    </row>
    <row r="272">
      <c r="D272" s="88"/>
    </row>
    <row r="273">
      <c r="D273" s="88"/>
    </row>
    <row r="274">
      <c r="D274" s="88"/>
    </row>
    <row r="275">
      <c r="D275" s="88"/>
    </row>
    <row r="276">
      <c r="D276" s="88"/>
    </row>
    <row r="277">
      <c r="D277" s="88"/>
    </row>
    <row r="278">
      <c r="D278" s="88"/>
    </row>
    <row r="279">
      <c r="D279" s="88"/>
    </row>
    <row r="280">
      <c r="D280" s="88"/>
    </row>
    <row r="281">
      <c r="D281" s="88"/>
    </row>
    <row r="282">
      <c r="D282" s="88"/>
    </row>
    <row r="283">
      <c r="D283" s="88"/>
    </row>
    <row r="284">
      <c r="D284" s="88"/>
    </row>
    <row r="285">
      <c r="D285" s="88"/>
    </row>
    <row r="286">
      <c r="D286" s="88"/>
    </row>
    <row r="287">
      <c r="D287" s="88"/>
    </row>
    <row r="288">
      <c r="D288" s="88"/>
    </row>
    <row r="289">
      <c r="D289" s="88"/>
    </row>
    <row r="290">
      <c r="D290" s="88"/>
    </row>
    <row r="291">
      <c r="D291" s="88"/>
    </row>
    <row r="292">
      <c r="D292" s="88"/>
    </row>
    <row r="293">
      <c r="D293" s="88"/>
    </row>
    <row r="294">
      <c r="D294" s="88"/>
    </row>
    <row r="295">
      <c r="D295" s="88"/>
    </row>
    <row r="296">
      <c r="D296" s="88"/>
    </row>
    <row r="297">
      <c r="D297" s="88"/>
    </row>
    <row r="298">
      <c r="D298" s="88"/>
    </row>
    <row r="299">
      <c r="D299" s="88"/>
    </row>
    <row r="300">
      <c r="D300" s="88"/>
    </row>
    <row r="301">
      <c r="D301" s="88"/>
    </row>
    <row r="302">
      <c r="D302" s="88"/>
    </row>
    <row r="303">
      <c r="D303" s="88"/>
    </row>
    <row r="304">
      <c r="D304" s="88"/>
    </row>
    <row r="305">
      <c r="D305" s="88"/>
    </row>
    <row r="306">
      <c r="D306" s="88"/>
    </row>
    <row r="307">
      <c r="D307" s="88"/>
    </row>
    <row r="308">
      <c r="D308" s="88"/>
    </row>
    <row r="309">
      <c r="D309" s="88"/>
    </row>
    <row r="310">
      <c r="D310" s="88"/>
    </row>
    <row r="311">
      <c r="D311" s="88"/>
    </row>
    <row r="312">
      <c r="D312" s="88"/>
    </row>
    <row r="313">
      <c r="D313" s="88"/>
    </row>
    <row r="314">
      <c r="D314" s="88"/>
    </row>
    <row r="315">
      <c r="D315" s="88"/>
    </row>
    <row r="316">
      <c r="D316" s="88"/>
    </row>
    <row r="317">
      <c r="D317" s="88"/>
    </row>
    <row r="318">
      <c r="D318" s="88"/>
    </row>
    <row r="319">
      <c r="D319" s="88"/>
    </row>
    <row r="320">
      <c r="D320" s="88"/>
    </row>
    <row r="321">
      <c r="D321" s="88"/>
    </row>
    <row r="322">
      <c r="D322" s="88"/>
    </row>
    <row r="323">
      <c r="D323" s="88"/>
    </row>
    <row r="324">
      <c r="D324" s="88"/>
    </row>
    <row r="325">
      <c r="D325" s="88"/>
    </row>
    <row r="326">
      <c r="D326" s="88"/>
    </row>
    <row r="327">
      <c r="D327" s="88"/>
    </row>
    <row r="328">
      <c r="D328" s="88"/>
    </row>
    <row r="329">
      <c r="D329" s="88"/>
    </row>
    <row r="330">
      <c r="D330" s="88"/>
    </row>
    <row r="331">
      <c r="D331" s="88"/>
    </row>
    <row r="332">
      <c r="D332" s="88"/>
    </row>
    <row r="333">
      <c r="D333" s="88"/>
    </row>
    <row r="334">
      <c r="D334" s="88"/>
    </row>
    <row r="335">
      <c r="D335" s="88"/>
    </row>
    <row r="336">
      <c r="D336" s="88"/>
    </row>
    <row r="337">
      <c r="D337" s="88"/>
    </row>
    <row r="338">
      <c r="D338" s="88"/>
    </row>
    <row r="339">
      <c r="D339" s="88"/>
    </row>
    <row r="340">
      <c r="D340" s="88"/>
    </row>
    <row r="341">
      <c r="D341" s="88"/>
    </row>
    <row r="342">
      <c r="D342" s="88"/>
    </row>
    <row r="343">
      <c r="D343" s="88"/>
    </row>
    <row r="344">
      <c r="D344" s="88"/>
    </row>
    <row r="345">
      <c r="D345" s="88"/>
    </row>
    <row r="346">
      <c r="D346" s="88"/>
    </row>
    <row r="347">
      <c r="D347" s="88"/>
    </row>
    <row r="348">
      <c r="D348" s="88"/>
    </row>
    <row r="349">
      <c r="D349" s="88"/>
    </row>
    <row r="350">
      <c r="D350" s="88"/>
    </row>
    <row r="351">
      <c r="D351" s="88"/>
    </row>
    <row r="352">
      <c r="D352" s="88"/>
    </row>
    <row r="353">
      <c r="D353" s="88"/>
    </row>
    <row r="354">
      <c r="D354" s="88"/>
    </row>
    <row r="355">
      <c r="D355" s="88"/>
    </row>
    <row r="356">
      <c r="D356" s="88"/>
    </row>
    <row r="357">
      <c r="D357" s="88"/>
    </row>
    <row r="358">
      <c r="D358" s="88"/>
    </row>
    <row r="359">
      <c r="D359" s="88"/>
    </row>
    <row r="360">
      <c r="D360" s="88"/>
    </row>
    <row r="361">
      <c r="D361" s="88"/>
    </row>
    <row r="362">
      <c r="D362" s="88"/>
    </row>
    <row r="363">
      <c r="D363" s="88"/>
    </row>
    <row r="364">
      <c r="D364" s="88"/>
    </row>
    <row r="365">
      <c r="D365" s="88"/>
    </row>
    <row r="366">
      <c r="D366" s="88"/>
    </row>
    <row r="367">
      <c r="D367" s="88"/>
    </row>
    <row r="368">
      <c r="D368" s="88"/>
    </row>
    <row r="369">
      <c r="D369" s="88"/>
    </row>
    <row r="370">
      <c r="D370" s="88"/>
    </row>
    <row r="371">
      <c r="D371" s="88"/>
    </row>
    <row r="372">
      <c r="D372" s="88"/>
    </row>
    <row r="373">
      <c r="D373" s="88"/>
    </row>
    <row r="374">
      <c r="D374" s="88"/>
    </row>
    <row r="375">
      <c r="D375" s="88"/>
    </row>
    <row r="376">
      <c r="D376" s="88"/>
    </row>
    <row r="377">
      <c r="D377" s="88"/>
    </row>
    <row r="378">
      <c r="D378" s="88"/>
    </row>
    <row r="379">
      <c r="D379" s="88"/>
    </row>
    <row r="380">
      <c r="D380" s="88"/>
    </row>
    <row r="381">
      <c r="D381" s="88"/>
    </row>
    <row r="382">
      <c r="D382" s="88"/>
    </row>
    <row r="383">
      <c r="D383" s="88"/>
    </row>
    <row r="384">
      <c r="D384" s="88"/>
    </row>
    <row r="385">
      <c r="D385" s="88"/>
    </row>
    <row r="386">
      <c r="D386" s="88"/>
    </row>
    <row r="387">
      <c r="D387" s="88"/>
    </row>
    <row r="388">
      <c r="D388" s="88"/>
    </row>
    <row r="389">
      <c r="D389" s="88"/>
    </row>
    <row r="390">
      <c r="D390" s="88"/>
    </row>
    <row r="391">
      <c r="D391" s="88"/>
    </row>
    <row r="392">
      <c r="D392" s="88"/>
    </row>
    <row r="393">
      <c r="D393" s="88"/>
    </row>
    <row r="394">
      <c r="D394" s="88"/>
    </row>
    <row r="395">
      <c r="D395" s="88"/>
    </row>
    <row r="396">
      <c r="D396" s="88"/>
    </row>
    <row r="397">
      <c r="D397" s="88"/>
    </row>
    <row r="398">
      <c r="D398" s="88"/>
    </row>
    <row r="399">
      <c r="D399" s="88"/>
    </row>
    <row r="400">
      <c r="D400" s="88"/>
    </row>
    <row r="401">
      <c r="D401" s="88"/>
    </row>
    <row r="402">
      <c r="D402" s="88"/>
    </row>
    <row r="403">
      <c r="D403" s="88"/>
    </row>
    <row r="404">
      <c r="D404" s="88"/>
    </row>
    <row r="405">
      <c r="D405" s="88"/>
    </row>
    <row r="406">
      <c r="D406" s="88"/>
    </row>
    <row r="407">
      <c r="D407" s="88"/>
    </row>
    <row r="408">
      <c r="D408" s="88"/>
    </row>
    <row r="409">
      <c r="D409" s="88"/>
    </row>
    <row r="410">
      <c r="D410" s="88"/>
    </row>
    <row r="411">
      <c r="D411" s="88"/>
    </row>
    <row r="412">
      <c r="D412" s="88"/>
    </row>
    <row r="413">
      <c r="D413" s="88"/>
    </row>
    <row r="414">
      <c r="D414" s="88"/>
    </row>
    <row r="415">
      <c r="D415" s="88"/>
    </row>
    <row r="416">
      <c r="D416" s="88"/>
    </row>
    <row r="417">
      <c r="D417" s="88"/>
    </row>
    <row r="418">
      <c r="D418" s="88"/>
    </row>
    <row r="419">
      <c r="D419" s="88"/>
    </row>
    <row r="420">
      <c r="D420" s="88"/>
    </row>
    <row r="421">
      <c r="D421" s="88"/>
    </row>
    <row r="422">
      <c r="D422" s="88"/>
    </row>
    <row r="423">
      <c r="D423" s="88"/>
    </row>
    <row r="424">
      <c r="D424" s="88"/>
    </row>
    <row r="425">
      <c r="D425" s="88"/>
    </row>
    <row r="426">
      <c r="D426" s="88"/>
    </row>
    <row r="427">
      <c r="D427" s="88"/>
    </row>
    <row r="428">
      <c r="D428" s="88"/>
    </row>
    <row r="429">
      <c r="D429" s="88"/>
    </row>
    <row r="430">
      <c r="D430" s="88"/>
    </row>
    <row r="431">
      <c r="D431" s="88"/>
    </row>
    <row r="432">
      <c r="D432" s="88"/>
    </row>
    <row r="433">
      <c r="D433" s="88"/>
    </row>
    <row r="434">
      <c r="D434" s="88"/>
    </row>
    <row r="435">
      <c r="D435" s="88"/>
    </row>
    <row r="436">
      <c r="D436" s="88"/>
    </row>
    <row r="437">
      <c r="D437" s="88"/>
    </row>
    <row r="438">
      <c r="D438" s="88"/>
    </row>
    <row r="439">
      <c r="D439" s="88"/>
    </row>
    <row r="440">
      <c r="D440" s="88"/>
    </row>
    <row r="441">
      <c r="D441" s="88"/>
    </row>
    <row r="442">
      <c r="D442" s="88"/>
    </row>
    <row r="443">
      <c r="D443" s="88"/>
    </row>
    <row r="444">
      <c r="D444" s="88"/>
    </row>
    <row r="445">
      <c r="D445" s="88"/>
    </row>
    <row r="446">
      <c r="D446" s="88"/>
    </row>
    <row r="447">
      <c r="D447" s="88"/>
    </row>
    <row r="448">
      <c r="D448" s="88"/>
    </row>
    <row r="449">
      <c r="D449" s="88"/>
    </row>
    <row r="450">
      <c r="D450" s="88"/>
    </row>
    <row r="451">
      <c r="D451" s="88"/>
    </row>
    <row r="452">
      <c r="D452" s="88"/>
    </row>
    <row r="453">
      <c r="D453" s="88"/>
    </row>
    <row r="454">
      <c r="D454" s="88"/>
    </row>
    <row r="455">
      <c r="D455" s="88"/>
    </row>
    <row r="456">
      <c r="D456" s="88"/>
    </row>
    <row r="457">
      <c r="D457" s="88"/>
    </row>
    <row r="458">
      <c r="D458" s="88"/>
    </row>
    <row r="459">
      <c r="D459" s="88"/>
    </row>
    <row r="460">
      <c r="D460" s="88"/>
    </row>
    <row r="461">
      <c r="D461" s="88"/>
    </row>
    <row r="462">
      <c r="D462" s="88"/>
    </row>
    <row r="463">
      <c r="D463" s="88"/>
    </row>
    <row r="464">
      <c r="D464" s="88"/>
    </row>
    <row r="465">
      <c r="D465" s="88"/>
    </row>
    <row r="466">
      <c r="D466" s="88"/>
    </row>
    <row r="467">
      <c r="D467" s="88"/>
    </row>
    <row r="468">
      <c r="D468" s="88"/>
    </row>
    <row r="469">
      <c r="D469" s="88"/>
    </row>
    <row r="470">
      <c r="D470" s="88"/>
    </row>
    <row r="471">
      <c r="D471" s="88"/>
    </row>
    <row r="472">
      <c r="D472" s="88"/>
    </row>
    <row r="473">
      <c r="D473" s="88"/>
    </row>
    <row r="474">
      <c r="D474" s="88"/>
    </row>
    <row r="475">
      <c r="D475" s="88"/>
    </row>
    <row r="476">
      <c r="D476" s="88"/>
    </row>
    <row r="477">
      <c r="D477" s="88"/>
    </row>
    <row r="478">
      <c r="D478" s="88"/>
    </row>
    <row r="479">
      <c r="D479" s="88"/>
    </row>
    <row r="480">
      <c r="D480" s="88"/>
    </row>
    <row r="481">
      <c r="D481" s="88"/>
    </row>
    <row r="482">
      <c r="D482" s="88"/>
    </row>
    <row r="483">
      <c r="D483" s="88"/>
    </row>
    <row r="484">
      <c r="D484" s="88"/>
    </row>
    <row r="485">
      <c r="D485" s="88"/>
    </row>
    <row r="486">
      <c r="D486" s="88"/>
    </row>
    <row r="487">
      <c r="D487" s="88"/>
    </row>
    <row r="488">
      <c r="D488" s="88"/>
    </row>
    <row r="489">
      <c r="D489" s="88"/>
    </row>
    <row r="490">
      <c r="D490" s="88"/>
    </row>
    <row r="491">
      <c r="D491" s="88"/>
    </row>
    <row r="492">
      <c r="D492" s="88"/>
    </row>
    <row r="493">
      <c r="D493" s="88"/>
    </row>
    <row r="494">
      <c r="D494" s="88"/>
    </row>
    <row r="495">
      <c r="D495" s="88"/>
    </row>
    <row r="496">
      <c r="D496" s="88"/>
    </row>
    <row r="497">
      <c r="D497" s="88"/>
    </row>
    <row r="498">
      <c r="D498" s="88"/>
    </row>
    <row r="499">
      <c r="D499" s="88"/>
    </row>
    <row r="500">
      <c r="D500" s="88"/>
    </row>
    <row r="501">
      <c r="D501" s="88"/>
    </row>
    <row r="502">
      <c r="D502" s="88"/>
    </row>
    <row r="503">
      <c r="D503" s="88"/>
    </row>
    <row r="504">
      <c r="D504" s="88"/>
    </row>
    <row r="505">
      <c r="D505" s="88"/>
    </row>
    <row r="506">
      <c r="D506" s="88"/>
    </row>
    <row r="507">
      <c r="D507" s="88"/>
    </row>
    <row r="508">
      <c r="D508" s="88"/>
    </row>
    <row r="509">
      <c r="D509" s="88"/>
    </row>
    <row r="510">
      <c r="D510" s="88"/>
    </row>
    <row r="511">
      <c r="D511" s="88"/>
    </row>
    <row r="512">
      <c r="D512" s="88"/>
    </row>
    <row r="513">
      <c r="D513" s="88"/>
    </row>
    <row r="514">
      <c r="D514" s="88"/>
    </row>
    <row r="515">
      <c r="D515" s="88"/>
    </row>
    <row r="516">
      <c r="D516" s="88"/>
    </row>
    <row r="517">
      <c r="D517" s="88"/>
    </row>
    <row r="518">
      <c r="D518" s="88"/>
    </row>
    <row r="519">
      <c r="D519" s="88"/>
    </row>
    <row r="520">
      <c r="D520" s="88"/>
    </row>
    <row r="521">
      <c r="D521" s="88"/>
    </row>
    <row r="522">
      <c r="D522" s="88"/>
    </row>
    <row r="523">
      <c r="D523" s="88"/>
    </row>
    <row r="524">
      <c r="D524" s="88"/>
    </row>
    <row r="525">
      <c r="D525" s="88"/>
    </row>
    <row r="526">
      <c r="D526" s="88"/>
    </row>
    <row r="527">
      <c r="D527" s="88"/>
    </row>
    <row r="528">
      <c r="D528" s="88"/>
    </row>
    <row r="529">
      <c r="D529" s="88"/>
    </row>
    <row r="530">
      <c r="D530" s="88"/>
    </row>
    <row r="531">
      <c r="D531" s="88"/>
    </row>
    <row r="532">
      <c r="D532" s="88"/>
    </row>
    <row r="533">
      <c r="D533" s="88"/>
    </row>
    <row r="534">
      <c r="D534" s="88"/>
    </row>
    <row r="535">
      <c r="D535" s="88"/>
    </row>
    <row r="536">
      <c r="D536" s="88"/>
    </row>
    <row r="537">
      <c r="D537" s="88"/>
    </row>
    <row r="538">
      <c r="D538" s="88"/>
    </row>
    <row r="539">
      <c r="D539" s="88"/>
    </row>
    <row r="540">
      <c r="D540" s="88"/>
    </row>
    <row r="541">
      <c r="D541" s="88"/>
    </row>
    <row r="542">
      <c r="D542" s="88"/>
    </row>
    <row r="543">
      <c r="D543" s="88"/>
    </row>
    <row r="544">
      <c r="D544" s="88"/>
    </row>
    <row r="545">
      <c r="D545" s="88"/>
    </row>
    <row r="546">
      <c r="D546" s="88"/>
    </row>
    <row r="547">
      <c r="D547" s="88"/>
    </row>
    <row r="548">
      <c r="D548" s="88"/>
    </row>
    <row r="549">
      <c r="D549" s="88"/>
    </row>
    <row r="550">
      <c r="D550" s="88"/>
    </row>
    <row r="551">
      <c r="D551" s="88"/>
    </row>
    <row r="552">
      <c r="D552" s="88"/>
    </row>
    <row r="553">
      <c r="D553" s="88"/>
    </row>
    <row r="554">
      <c r="D554" s="88"/>
    </row>
    <row r="555">
      <c r="D555" s="88"/>
    </row>
    <row r="556">
      <c r="D556" s="88"/>
    </row>
    <row r="557">
      <c r="D557" s="88"/>
    </row>
    <row r="558">
      <c r="D558" s="88"/>
    </row>
    <row r="559">
      <c r="D559" s="88"/>
    </row>
    <row r="560">
      <c r="D560" s="88"/>
    </row>
    <row r="561">
      <c r="D561" s="88"/>
    </row>
    <row r="562">
      <c r="D562" s="88"/>
    </row>
    <row r="563">
      <c r="D563" s="88"/>
    </row>
    <row r="564">
      <c r="D564" s="88"/>
    </row>
    <row r="565">
      <c r="D565" s="88"/>
    </row>
    <row r="566">
      <c r="D566" s="88"/>
    </row>
    <row r="567">
      <c r="D567" s="88"/>
    </row>
    <row r="568">
      <c r="D568" s="88"/>
    </row>
    <row r="569">
      <c r="D569" s="88"/>
    </row>
    <row r="570">
      <c r="D570" s="88"/>
    </row>
    <row r="571">
      <c r="D571" s="88"/>
    </row>
    <row r="572">
      <c r="D572" s="88"/>
    </row>
    <row r="573">
      <c r="D573" s="88"/>
    </row>
    <row r="574">
      <c r="D574" s="88"/>
    </row>
    <row r="575">
      <c r="D575" s="88"/>
    </row>
    <row r="576">
      <c r="D576" s="88"/>
    </row>
    <row r="577">
      <c r="D577" s="88"/>
    </row>
    <row r="578">
      <c r="D578" s="88"/>
    </row>
    <row r="579">
      <c r="D579" s="88"/>
    </row>
    <row r="580">
      <c r="D580" s="88"/>
    </row>
    <row r="581">
      <c r="D581" s="88"/>
    </row>
    <row r="582">
      <c r="D582" s="88"/>
    </row>
    <row r="583">
      <c r="D583" s="88"/>
    </row>
    <row r="584">
      <c r="D584" s="88"/>
    </row>
    <row r="585">
      <c r="D585" s="88"/>
    </row>
    <row r="586">
      <c r="D586" s="88"/>
    </row>
    <row r="587">
      <c r="D587" s="88"/>
    </row>
    <row r="588">
      <c r="D588" s="88"/>
    </row>
    <row r="589">
      <c r="D589" s="88"/>
    </row>
    <row r="590">
      <c r="D590" s="88"/>
    </row>
    <row r="591">
      <c r="D591" s="88"/>
    </row>
    <row r="592">
      <c r="D592" s="88"/>
    </row>
    <row r="593">
      <c r="D593" s="88"/>
    </row>
    <row r="594">
      <c r="D594" s="88"/>
    </row>
    <row r="595">
      <c r="D595" s="88"/>
    </row>
    <row r="596">
      <c r="D596" s="88"/>
    </row>
    <row r="597">
      <c r="D597" s="88"/>
    </row>
    <row r="598">
      <c r="D598" s="88"/>
    </row>
    <row r="599">
      <c r="D599" s="88"/>
    </row>
    <row r="600">
      <c r="D600" s="88"/>
    </row>
    <row r="601">
      <c r="D601" s="88"/>
    </row>
    <row r="602">
      <c r="D602" s="88"/>
    </row>
    <row r="603">
      <c r="D603" s="88"/>
    </row>
    <row r="604">
      <c r="D604" s="88"/>
    </row>
    <row r="605">
      <c r="D605" s="88"/>
    </row>
    <row r="606">
      <c r="D606" s="88"/>
    </row>
    <row r="607">
      <c r="D607" s="88"/>
    </row>
    <row r="608">
      <c r="D608" s="88"/>
    </row>
    <row r="609">
      <c r="D609" s="88"/>
    </row>
    <row r="610">
      <c r="D610" s="88"/>
    </row>
    <row r="611">
      <c r="D611" s="88"/>
    </row>
    <row r="612">
      <c r="D612" s="88"/>
    </row>
    <row r="613">
      <c r="D613" s="88"/>
    </row>
    <row r="614">
      <c r="D614" s="88"/>
    </row>
    <row r="615">
      <c r="D615" s="88"/>
    </row>
    <row r="616">
      <c r="D616" s="88"/>
    </row>
    <row r="617">
      <c r="D617" s="88"/>
    </row>
    <row r="618">
      <c r="D618" s="88"/>
    </row>
    <row r="619">
      <c r="D619" s="88"/>
    </row>
    <row r="620">
      <c r="D620" s="88"/>
    </row>
    <row r="621">
      <c r="D621" s="88"/>
    </row>
    <row r="622">
      <c r="D622" s="88"/>
    </row>
    <row r="623">
      <c r="D623" s="88"/>
    </row>
    <row r="624">
      <c r="D624" s="88"/>
    </row>
    <row r="625">
      <c r="D625" s="88"/>
    </row>
    <row r="626">
      <c r="D626" s="88"/>
    </row>
    <row r="627">
      <c r="D627" s="88"/>
    </row>
    <row r="628">
      <c r="D628" s="88"/>
    </row>
    <row r="629">
      <c r="D629" s="88"/>
    </row>
    <row r="630">
      <c r="D630" s="88"/>
    </row>
    <row r="631">
      <c r="D631" s="88"/>
    </row>
    <row r="632">
      <c r="D632" s="88"/>
    </row>
    <row r="633">
      <c r="D633" s="88"/>
    </row>
    <row r="634">
      <c r="D634" s="88"/>
    </row>
    <row r="635">
      <c r="D635" s="88"/>
    </row>
    <row r="636">
      <c r="D636" s="88"/>
    </row>
    <row r="637">
      <c r="D637" s="88"/>
    </row>
    <row r="638">
      <c r="D638" s="88"/>
    </row>
    <row r="639">
      <c r="D639" s="88"/>
    </row>
    <row r="640">
      <c r="D640" s="88"/>
    </row>
    <row r="641">
      <c r="D641" s="88"/>
    </row>
    <row r="642">
      <c r="D642" s="88"/>
    </row>
    <row r="643">
      <c r="D643" s="88"/>
    </row>
    <row r="644">
      <c r="D644" s="88"/>
    </row>
    <row r="645">
      <c r="D645" s="88"/>
    </row>
    <row r="646">
      <c r="D646" s="88"/>
    </row>
    <row r="647">
      <c r="D647" s="88"/>
    </row>
    <row r="648">
      <c r="D648" s="88"/>
    </row>
    <row r="649">
      <c r="D649" s="88"/>
    </row>
    <row r="650">
      <c r="D650" s="88"/>
    </row>
    <row r="651">
      <c r="D651" s="88"/>
    </row>
    <row r="652">
      <c r="D652" s="88"/>
    </row>
    <row r="653">
      <c r="D653" s="88"/>
    </row>
    <row r="654">
      <c r="D654" s="88"/>
    </row>
    <row r="655">
      <c r="D655" s="88"/>
    </row>
    <row r="656">
      <c r="D656" s="88"/>
    </row>
    <row r="657">
      <c r="D657" s="88"/>
    </row>
    <row r="658">
      <c r="D658" s="88"/>
    </row>
    <row r="659">
      <c r="D659" s="88"/>
    </row>
    <row r="660">
      <c r="D660" s="88"/>
    </row>
    <row r="661">
      <c r="D661" s="88"/>
    </row>
    <row r="662">
      <c r="D662" s="88"/>
    </row>
    <row r="663">
      <c r="D663" s="88"/>
    </row>
    <row r="664">
      <c r="D664" s="88"/>
    </row>
    <row r="665">
      <c r="D665" s="88"/>
    </row>
    <row r="666">
      <c r="D666" s="88"/>
    </row>
    <row r="667">
      <c r="D667" s="88"/>
    </row>
    <row r="668">
      <c r="D668" s="88"/>
    </row>
    <row r="669">
      <c r="D669" s="88"/>
    </row>
    <row r="670">
      <c r="D670" s="88"/>
    </row>
    <row r="671">
      <c r="D671" s="88"/>
    </row>
    <row r="672">
      <c r="D672" s="88"/>
    </row>
    <row r="673">
      <c r="D673" s="88"/>
    </row>
    <row r="674">
      <c r="D674" s="88"/>
    </row>
    <row r="675">
      <c r="D675" s="88"/>
    </row>
    <row r="676">
      <c r="D676" s="88"/>
    </row>
    <row r="677">
      <c r="D677" s="88"/>
    </row>
    <row r="678">
      <c r="D678" s="88"/>
    </row>
    <row r="679">
      <c r="D679" s="88"/>
    </row>
    <row r="680">
      <c r="D680" s="88"/>
    </row>
    <row r="681">
      <c r="D681" s="88"/>
    </row>
    <row r="682">
      <c r="D682" s="88"/>
    </row>
    <row r="683">
      <c r="D683" s="88"/>
    </row>
    <row r="684">
      <c r="D684" s="88"/>
    </row>
    <row r="685">
      <c r="D685" s="88"/>
    </row>
    <row r="686">
      <c r="D686" s="88"/>
    </row>
    <row r="687">
      <c r="D687" s="88"/>
    </row>
    <row r="688">
      <c r="D688" s="88"/>
    </row>
    <row r="689">
      <c r="D689" s="88"/>
    </row>
    <row r="690">
      <c r="D690" s="88"/>
    </row>
    <row r="691">
      <c r="D691" s="88"/>
    </row>
    <row r="692">
      <c r="D692" s="88"/>
    </row>
    <row r="693">
      <c r="D693" s="88"/>
    </row>
    <row r="694">
      <c r="D694" s="88"/>
    </row>
    <row r="695">
      <c r="D695" s="88"/>
    </row>
    <row r="696">
      <c r="D696" s="88"/>
    </row>
    <row r="697">
      <c r="D697" s="88"/>
    </row>
    <row r="698">
      <c r="D698" s="88"/>
    </row>
    <row r="699">
      <c r="D699" s="88"/>
    </row>
    <row r="700">
      <c r="D700" s="88"/>
    </row>
    <row r="701">
      <c r="D701" s="88"/>
    </row>
    <row r="702">
      <c r="D702" s="88"/>
    </row>
    <row r="703">
      <c r="D703" s="88"/>
    </row>
    <row r="704">
      <c r="D704" s="88"/>
    </row>
    <row r="705">
      <c r="D705" s="88"/>
    </row>
    <row r="706">
      <c r="D706" s="88"/>
    </row>
    <row r="707">
      <c r="D707" s="88"/>
    </row>
    <row r="708">
      <c r="D708" s="88"/>
    </row>
    <row r="709">
      <c r="D709" s="88"/>
    </row>
    <row r="710">
      <c r="D710" s="88"/>
    </row>
    <row r="711">
      <c r="D711" s="88"/>
    </row>
    <row r="712">
      <c r="D712" s="88"/>
    </row>
    <row r="713">
      <c r="D713" s="88"/>
    </row>
    <row r="714">
      <c r="D714" s="88"/>
    </row>
    <row r="715">
      <c r="D715" s="88"/>
    </row>
    <row r="716">
      <c r="D716" s="88"/>
    </row>
    <row r="717">
      <c r="D717" s="88"/>
    </row>
    <row r="718">
      <c r="D718" s="88"/>
    </row>
    <row r="719">
      <c r="D719" s="88"/>
    </row>
    <row r="720">
      <c r="D720" s="88"/>
    </row>
    <row r="721">
      <c r="D721" s="88"/>
    </row>
    <row r="722">
      <c r="D722" s="88"/>
    </row>
    <row r="723">
      <c r="D723" s="88"/>
    </row>
    <row r="724">
      <c r="D724" s="88"/>
    </row>
    <row r="725">
      <c r="D725" s="88"/>
    </row>
    <row r="726">
      <c r="D726" s="88"/>
    </row>
    <row r="727">
      <c r="D727" s="88"/>
    </row>
    <row r="728">
      <c r="D728" s="88"/>
    </row>
    <row r="729">
      <c r="D729" s="88"/>
    </row>
    <row r="730">
      <c r="D730" s="88"/>
    </row>
    <row r="731">
      <c r="D731" s="88"/>
    </row>
    <row r="732">
      <c r="D732" s="88"/>
    </row>
    <row r="733">
      <c r="D733" s="88"/>
    </row>
    <row r="734">
      <c r="D734" s="88"/>
    </row>
    <row r="735">
      <c r="D735" s="88"/>
    </row>
    <row r="736">
      <c r="D736" s="88"/>
    </row>
    <row r="737">
      <c r="D737" s="88"/>
    </row>
    <row r="738">
      <c r="D738" s="88"/>
    </row>
    <row r="739">
      <c r="D739" s="88"/>
    </row>
    <row r="740">
      <c r="D740" s="88"/>
    </row>
    <row r="741">
      <c r="D741" s="88"/>
    </row>
    <row r="742">
      <c r="D742" s="88"/>
    </row>
    <row r="743">
      <c r="D743" s="88"/>
    </row>
    <row r="744">
      <c r="D744" s="88"/>
    </row>
    <row r="745">
      <c r="D745" s="88"/>
    </row>
    <row r="746">
      <c r="D746" s="88"/>
    </row>
    <row r="747">
      <c r="D747" s="88"/>
    </row>
    <row r="748">
      <c r="D748" s="88"/>
    </row>
    <row r="749">
      <c r="D749" s="88"/>
    </row>
    <row r="750">
      <c r="D750" s="88"/>
    </row>
    <row r="751">
      <c r="D751" s="88"/>
    </row>
    <row r="752">
      <c r="D752" s="88"/>
    </row>
    <row r="753">
      <c r="D753" s="88"/>
    </row>
    <row r="754">
      <c r="D754" s="88"/>
    </row>
    <row r="755">
      <c r="D755" s="88"/>
    </row>
    <row r="756">
      <c r="D756" s="88"/>
    </row>
    <row r="757">
      <c r="D757" s="88"/>
    </row>
    <row r="758">
      <c r="D758" s="88"/>
    </row>
    <row r="759">
      <c r="D759" s="88"/>
    </row>
    <row r="760">
      <c r="D760" s="88"/>
    </row>
    <row r="761">
      <c r="D761" s="88"/>
    </row>
    <row r="762">
      <c r="D762" s="88"/>
    </row>
    <row r="763">
      <c r="D763" s="88"/>
    </row>
    <row r="764">
      <c r="D764" s="88"/>
    </row>
    <row r="765">
      <c r="D765" s="88"/>
    </row>
    <row r="766">
      <c r="D766" s="88"/>
    </row>
    <row r="767">
      <c r="D767" s="88"/>
    </row>
    <row r="768">
      <c r="D768" s="88"/>
    </row>
    <row r="769">
      <c r="D769" s="88"/>
    </row>
    <row r="770">
      <c r="D770" s="88"/>
    </row>
    <row r="771">
      <c r="D771" s="88"/>
    </row>
    <row r="772">
      <c r="D772" s="88"/>
    </row>
    <row r="773">
      <c r="D773" s="88"/>
    </row>
    <row r="774">
      <c r="D774" s="88"/>
    </row>
    <row r="775">
      <c r="D775" s="88"/>
    </row>
    <row r="776">
      <c r="D776" s="88"/>
    </row>
    <row r="777">
      <c r="D777" s="88"/>
    </row>
    <row r="778">
      <c r="D778" s="88"/>
    </row>
    <row r="779">
      <c r="D779" s="88"/>
    </row>
    <row r="780">
      <c r="D780" s="88"/>
    </row>
    <row r="781">
      <c r="D781" s="88"/>
    </row>
    <row r="782">
      <c r="D782" s="88"/>
    </row>
    <row r="783">
      <c r="D783" s="88"/>
    </row>
    <row r="784">
      <c r="D784" s="88"/>
    </row>
    <row r="785">
      <c r="D785" s="88"/>
    </row>
    <row r="786">
      <c r="D786" s="88"/>
    </row>
    <row r="787">
      <c r="D787" s="88"/>
    </row>
    <row r="788">
      <c r="D788" s="88"/>
    </row>
    <row r="789">
      <c r="D789" s="88"/>
    </row>
    <row r="790">
      <c r="D790" s="88"/>
    </row>
    <row r="791">
      <c r="D791" s="88"/>
    </row>
    <row r="792">
      <c r="D792" s="88"/>
    </row>
    <row r="793">
      <c r="D793" s="88"/>
    </row>
    <row r="794">
      <c r="D794" s="88"/>
    </row>
    <row r="795">
      <c r="D795" s="88"/>
    </row>
    <row r="796">
      <c r="D796" s="88"/>
    </row>
    <row r="797">
      <c r="D797" s="88"/>
    </row>
    <row r="798">
      <c r="D798" s="88"/>
    </row>
    <row r="799">
      <c r="D799" s="88"/>
    </row>
    <row r="800">
      <c r="D800" s="88"/>
    </row>
    <row r="801">
      <c r="D801" s="88"/>
    </row>
    <row r="802">
      <c r="D802" s="88"/>
    </row>
    <row r="803">
      <c r="D803" s="88"/>
    </row>
    <row r="804">
      <c r="D804" s="88"/>
    </row>
    <row r="805">
      <c r="D805" s="88"/>
    </row>
    <row r="806">
      <c r="D806" s="88"/>
    </row>
    <row r="807">
      <c r="D807" s="88"/>
    </row>
    <row r="808">
      <c r="D808" s="88"/>
    </row>
    <row r="809">
      <c r="D809" s="88"/>
    </row>
    <row r="810">
      <c r="D810" s="88"/>
    </row>
    <row r="811">
      <c r="D811" s="88"/>
    </row>
    <row r="812">
      <c r="D812" s="88"/>
    </row>
    <row r="813">
      <c r="D813" s="88"/>
    </row>
    <row r="814">
      <c r="D814" s="88"/>
    </row>
    <row r="815">
      <c r="D815" s="88"/>
    </row>
    <row r="816">
      <c r="D816" s="88"/>
    </row>
    <row r="817">
      <c r="D817" s="88"/>
    </row>
    <row r="818">
      <c r="D818" s="88"/>
    </row>
    <row r="819">
      <c r="D819" s="88"/>
    </row>
    <row r="820">
      <c r="D820" s="88"/>
    </row>
    <row r="821">
      <c r="D821" s="88"/>
    </row>
    <row r="822">
      <c r="D822" s="88"/>
    </row>
    <row r="823">
      <c r="D823" s="88"/>
    </row>
    <row r="824">
      <c r="D824" s="88"/>
    </row>
    <row r="825">
      <c r="D825" s="88"/>
    </row>
    <row r="826">
      <c r="D826" s="88"/>
    </row>
    <row r="827">
      <c r="D827" s="88"/>
    </row>
    <row r="828">
      <c r="D828" s="88"/>
    </row>
    <row r="829">
      <c r="D829" s="88"/>
    </row>
    <row r="830">
      <c r="D830" s="88"/>
    </row>
    <row r="831">
      <c r="D831" s="88"/>
    </row>
    <row r="832">
      <c r="D832" s="88"/>
    </row>
    <row r="833">
      <c r="D833" s="88"/>
    </row>
    <row r="834">
      <c r="D834" s="88"/>
    </row>
    <row r="835">
      <c r="D835" s="88"/>
    </row>
    <row r="836">
      <c r="D836" s="88"/>
    </row>
    <row r="837">
      <c r="D837" s="88"/>
    </row>
    <row r="838">
      <c r="D838" s="88"/>
    </row>
    <row r="839">
      <c r="D839" s="88"/>
    </row>
    <row r="840">
      <c r="D840" s="88"/>
    </row>
    <row r="841">
      <c r="D841" s="88"/>
    </row>
    <row r="842">
      <c r="D842" s="88"/>
    </row>
    <row r="843">
      <c r="D843" s="88"/>
    </row>
    <row r="844">
      <c r="D844" s="88"/>
    </row>
    <row r="845">
      <c r="D845" s="88"/>
    </row>
    <row r="846">
      <c r="D846" s="88"/>
    </row>
    <row r="847">
      <c r="D847" s="88"/>
    </row>
    <row r="848">
      <c r="D848" s="88"/>
    </row>
    <row r="849">
      <c r="D849" s="88"/>
    </row>
    <row r="850">
      <c r="D850" s="88"/>
    </row>
    <row r="851">
      <c r="D851" s="88"/>
    </row>
    <row r="852">
      <c r="D852" s="88"/>
    </row>
    <row r="853">
      <c r="D853" s="88"/>
    </row>
    <row r="854">
      <c r="D854" s="88"/>
    </row>
    <row r="855">
      <c r="D855" s="88"/>
    </row>
    <row r="856">
      <c r="D856" s="88"/>
    </row>
    <row r="857">
      <c r="D857" s="88"/>
    </row>
    <row r="858">
      <c r="D858" s="88"/>
    </row>
    <row r="859">
      <c r="D859" s="88"/>
    </row>
    <row r="860">
      <c r="D860" s="88"/>
    </row>
    <row r="861">
      <c r="D861" s="88"/>
    </row>
    <row r="862">
      <c r="D862" s="88"/>
    </row>
    <row r="863">
      <c r="D863" s="88"/>
    </row>
    <row r="864">
      <c r="D864" s="88"/>
    </row>
    <row r="865">
      <c r="D865" s="88"/>
    </row>
    <row r="866">
      <c r="D866" s="88"/>
    </row>
    <row r="867">
      <c r="D867" s="88"/>
    </row>
    <row r="868">
      <c r="D868" s="88"/>
    </row>
    <row r="869">
      <c r="D869" s="88"/>
    </row>
    <row r="870">
      <c r="D870" s="88"/>
    </row>
    <row r="871">
      <c r="D871" s="88"/>
    </row>
    <row r="872">
      <c r="D872" s="88"/>
    </row>
    <row r="873">
      <c r="D873" s="88"/>
    </row>
    <row r="874">
      <c r="D874" s="88"/>
    </row>
    <row r="875">
      <c r="D875" s="88"/>
    </row>
    <row r="876">
      <c r="D876" s="88"/>
    </row>
    <row r="877">
      <c r="D877" s="88"/>
    </row>
    <row r="878">
      <c r="D878" s="88"/>
    </row>
    <row r="879">
      <c r="D879" s="88"/>
    </row>
    <row r="880">
      <c r="D880" s="88"/>
    </row>
    <row r="881">
      <c r="D881" s="88"/>
    </row>
    <row r="882">
      <c r="D882" s="88"/>
    </row>
    <row r="883">
      <c r="D883" s="88"/>
    </row>
    <row r="884">
      <c r="D884" s="88"/>
    </row>
    <row r="885">
      <c r="D885" s="88"/>
    </row>
    <row r="886">
      <c r="D886" s="88"/>
    </row>
    <row r="887">
      <c r="D887" s="88"/>
    </row>
    <row r="888">
      <c r="D888" s="88"/>
    </row>
    <row r="889">
      <c r="D889" s="88"/>
    </row>
    <row r="890">
      <c r="D890" s="88"/>
    </row>
    <row r="891">
      <c r="D891" s="88"/>
    </row>
    <row r="892">
      <c r="D892" s="88"/>
    </row>
    <row r="893">
      <c r="D893" s="88"/>
    </row>
    <row r="894">
      <c r="D894" s="88"/>
    </row>
    <row r="895">
      <c r="D895" s="88"/>
    </row>
    <row r="896">
      <c r="D896" s="88"/>
    </row>
    <row r="897">
      <c r="D897" s="88"/>
    </row>
    <row r="898">
      <c r="D898" s="88"/>
    </row>
    <row r="899">
      <c r="D899" s="88"/>
    </row>
    <row r="900">
      <c r="D900" s="88"/>
    </row>
    <row r="901">
      <c r="D901" s="88"/>
    </row>
    <row r="902">
      <c r="D902" s="88"/>
    </row>
    <row r="903">
      <c r="D903" s="88"/>
    </row>
    <row r="904">
      <c r="D904" s="88"/>
    </row>
    <row r="905">
      <c r="D905" s="88"/>
    </row>
    <row r="906">
      <c r="D906" s="88"/>
    </row>
    <row r="907">
      <c r="D907" s="88"/>
    </row>
    <row r="908">
      <c r="D908" s="88"/>
    </row>
    <row r="909">
      <c r="D909" s="88"/>
    </row>
    <row r="910">
      <c r="D910" s="88"/>
    </row>
    <row r="911">
      <c r="D911" s="88"/>
    </row>
    <row r="912">
      <c r="D912" s="88"/>
    </row>
    <row r="913">
      <c r="D913" s="88"/>
    </row>
    <row r="914">
      <c r="D914" s="88"/>
    </row>
    <row r="915">
      <c r="D915" s="88"/>
    </row>
    <row r="916">
      <c r="D916" s="88"/>
    </row>
    <row r="917">
      <c r="D917" s="88"/>
    </row>
    <row r="918">
      <c r="D918" s="88"/>
    </row>
    <row r="919">
      <c r="D919" s="88"/>
    </row>
    <row r="920">
      <c r="D920" s="88"/>
    </row>
    <row r="921">
      <c r="D921" s="88"/>
    </row>
    <row r="922">
      <c r="D922" s="88"/>
    </row>
    <row r="923">
      <c r="D923" s="88"/>
    </row>
    <row r="924">
      <c r="D924" s="88"/>
    </row>
    <row r="925">
      <c r="D925" s="88"/>
    </row>
    <row r="926">
      <c r="D926" s="88"/>
    </row>
    <row r="927">
      <c r="D927" s="88"/>
    </row>
    <row r="928">
      <c r="D928" s="88"/>
    </row>
    <row r="929">
      <c r="D929" s="88"/>
    </row>
    <row r="930">
      <c r="D930" s="88"/>
    </row>
    <row r="931">
      <c r="D931" s="88"/>
    </row>
    <row r="932">
      <c r="D932" s="88"/>
    </row>
    <row r="933">
      <c r="D933" s="88"/>
    </row>
    <row r="934">
      <c r="D934" s="88"/>
    </row>
    <row r="935">
      <c r="D935" s="88"/>
    </row>
    <row r="936">
      <c r="D936" s="88"/>
    </row>
    <row r="937">
      <c r="D937" s="88"/>
    </row>
    <row r="938">
      <c r="D938" s="88"/>
    </row>
    <row r="939">
      <c r="D939" s="88"/>
    </row>
    <row r="940">
      <c r="D940" s="88"/>
    </row>
    <row r="941">
      <c r="D941" s="88"/>
    </row>
    <row r="942">
      <c r="D942" s="88"/>
    </row>
    <row r="943">
      <c r="D943" s="88"/>
    </row>
    <row r="944">
      <c r="D944" s="88"/>
    </row>
    <row r="945">
      <c r="D945" s="88"/>
    </row>
    <row r="946">
      <c r="D946" s="88"/>
    </row>
    <row r="947">
      <c r="D947" s="88"/>
    </row>
    <row r="948">
      <c r="D948" s="88"/>
    </row>
    <row r="949">
      <c r="D949" s="88"/>
    </row>
    <row r="950">
      <c r="D950" s="88"/>
    </row>
    <row r="951">
      <c r="D951" s="88"/>
    </row>
    <row r="952">
      <c r="D952" s="88"/>
    </row>
    <row r="953">
      <c r="D953" s="88"/>
    </row>
    <row r="954">
      <c r="D954" s="88"/>
    </row>
    <row r="955">
      <c r="D955" s="88"/>
    </row>
    <row r="956">
      <c r="D956" s="88"/>
    </row>
    <row r="957">
      <c r="D957" s="88"/>
    </row>
    <row r="958">
      <c r="D958" s="88"/>
    </row>
    <row r="959">
      <c r="D959" s="88"/>
    </row>
    <row r="960">
      <c r="D960" s="88"/>
    </row>
    <row r="961">
      <c r="D961" s="88"/>
    </row>
    <row r="962">
      <c r="D962" s="88"/>
    </row>
    <row r="963">
      <c r="D963" s="88"/>
    </row>
    <row r="964">
      <c r="D964" s="88"/>
    </row>
    <row r="965">
      <c r="D965" s="88"/>
    </row>
    <row r="966">
      <c r="D966" s="88"/>
    </row>
    <row r="967">
      <c r="D967" s="88"/>
    </row>
    <row r="968">
      <c r="D968" s="88"/>
    </row>
    <row r="969">
      <c r="D969" s="88"/>
    </row>
    <row r="970">
      <c r="D970" s="88"/>
    </row>
    <row r="971">
      <c r="D971" s="88"/>
    </row>
    <row r="972">
      <c r="D972" s="88"/>
    </row>
    <row r="973">
      <c r="D973" s="88"/>
    </row>
    <row r="974">
      <c r="D974" s="88"/>
    </row>
    <row r="975">
      <c r="D975" s="88"/>
    </row>
    <row r="976">
      <c r="D976" s="88"/>
    </row>
    <row r="977">
      <c r="D977" s="88"/>
    </row>
    <row r="978">
      <c r="D978" s="88"/>
    </row>
    <row r="979">
      <c r="D979" s="88"/>
    </row>
    <row r="980">
      <c r="D980" s="88"/>
    </row>
    <row r="981">
      <c r="D981" s="88"/>
    </row>
    <row r="982">
      <c r="D982" s="88"/>
    </row>
    <row r="983">
      <c r="D983" s="88"/>
    </row>
    <row r="984">
      <c r="D984" s="88"/>
    </row>
    <row r="985">
      <c r="D985" s="88"/>
    </row>
    <row r="986">
      <c r="D986" s="88"/>
    </row>
    <row r="987">
      <c r="D987" s="88"/>
    </row>
    <row r="988">
      <c r="D988" s="88"/>
    </row>
    <row r="989">
      <c r="D989" s="88"/>
    </row>
    <row r="990">
      <c r="D990" s="88"/>
    </row>
    <row r="991">
      <c r="D991" s="88"/>
    </row>
    <row r="992">
      <c r="D992" s="88"/>
    </row>
    <row r="993">
      <c r="D993" s="88"/>
    </row>
    <row r="994">
      <c r="D994" s="88"/>
    </row>
    <row r="995">
      <c r="D995" s="88"/>
    </row>
    <row r="996">
      <c r="D996" s="88"/>
    </row>
    <row r="997">
      <c r="D997" s="88"/>
    </row>
    <row r="998">
      <c r="D998" s="88"/>
    </row>
    <row r="999">
      <c r="D999" s="88"/>
    </row>
    <row r="1000"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4.86"/>
    <col customWidth="1" min="5" max="5" width="26.29"/>
  </cols>
  <sheetData>
    <row r="1">
      <c r="A1" s="94" t="s">
        <v>126</v>
      </c>
      <c r="B1" s="96" t="s">
        <v>95</v>
      </c>
      <c r="C1" s="97"/>
      <c r="D1" s="98"/>
      <c r="E1" s="100" t="s">
        <v>127</v>
      </c>
      <c r="F1" s="98"/>
      <c r="G1" s="102" t="s">
        <v>128</v>
      </c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04">
        <v>43525.0</v>
      </c>
      <c r="C2" s="105" t="s">
        <v>130</v>
      </c>
      <c r="D2" s="106">
        <v>6538.2</v>
      </c>
      <c r="E2" s="97" t="s">
        <v>201</v>
      </c>
      <c r="F2" s="110">
        <v>1571.14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107" t="s">
        <v>131</v>
      </c>
      <c r="B3" s="104">
        <v>43564.0</v>
      </c>
      <c r="C3" s="105" t="s">
        <v>132</v>
      </c>
      <c r="D3" s="108">
        <v>0.0</v>
      </c>
      <c r="E3" s="14" t="s">
        <v>231</v>
      </c>
      <c r="F3" s="14">
        <v>286.63</v>
      </c>
      <c r="G3" s="107" t="s">
        <v>216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342</v>
      </c>
      <c r="C4" s="105" t="s">
        <v>137</v>
      </c>
      <c r="D4" s="108">
        <v>0.0</v>
      </c>
      <c r="E4" s="14" t="s">
        <v>231</v>
      </c>
      <c r="F4" s="111">
        <v>74.17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105" t="s">
        <v>139</v>
      </c>
      <c r="D5" s="108">
        <v>0.0</v>
      </c>
      <c r="E5" s="14" t="s">
        <v>231</v>
      </c>
      <c r="F5" s="111">
        <v>438.12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C6" s="97"/>
      <c r="D6" s="98"/>
      <c r="E6" s="14" t="s">
        <v>231</v>
      </c>
      <c r="F6" s="111">
        <v>-90.95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243</v>
      </c>
      <c r="B7" s="112">
        <v>1165.0</v>
      </c>
      <c r="C7" s="105" t="s">
        <v>142</v>
      </c>
      <c r="D7" s="106">
        <v>9637.44</v>
      </c>
      <c r="E7" s="14" t="s">
        <v>231</v>
      </c>
      <c r="F7" s="111">
        <v>-55.91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109" t="s">
        <v>343</v>
      </c>
      <c r="B8" s="111">
        <v>3150.0</v>
      </c>
      <c r="C8" s="105" t="s">
        <v>144</v>
      </c>
      <c r="D8" s="108">
        <v>0.0</v>
      </c>
      <c r="E8" s="14" t="s">
        <v>231</v>
      </c>
      <c r="F8" s="14">
        <v>459.38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109"/>
      <c r="B9" s="111"/>
      <c r="C9" s="105" t="s">
        <v>147</v>
      </c>
      <c r="D9" s="108">
        <v>0.0</v>
      </c>
      <c r="E9" s="14" t="s">
        <v>258</v>
      </c>
      <c r="F9" s="111">
        <v>374.55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109"/>
      <c r="B10" s="111"/>
      <c r="C10" s="105" t="s">
        <v>150</v>
      </c>
      <c r="D10" s="108">
        <v>0.0</v>
      </c>
      <c r="E10" s="14" t="s">
        <v>258</v>
      </c>
      <c r="F10" s="111">
        <v>264.7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C11" s="97"/>
      <c r="D11" s="98"/>
      <c r="E11" s="14" t="s">
        <v>258</v>
      </c>
      <c r="F11" s="111">
        <v>399.31</v>
      </c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3099.24</v>
      </c>
      <c r="E12" s="105" t="s">
        <v>220</v>
      </c>
      <c r="F12" s="108">
        <f>sum(F2:F7)</f>
        <v>2223.2</v>
      </c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109" t="s">
        <v>344</v>
      </c>
    </row>
    <row r="13">
      <c r="A13" s="97" t="s">
        <v>156</v>
      </c>
      <c r="B13" s="113">
        <f>sum(B7:B10)</f>
        <v>4315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sum(F12)</f>
        <v>2223.2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6538.2</v>
      </c>
      <c r="C15" s="105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9637.44</v>
      </c>
      <c r="C16" s="97"/>
      <c r="D16" s="98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180.69</v>
      </c>
      <c r="C17" s="97"/>
      <c r="D17" s="98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9818.13</v>
      </c>
      <c r="C18" s="97"/>
      <c r="D18" s="98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3099.24</v>
      </c>
      <c r="C19" s="97"/>
      <c r="D19" s="98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109" t="s">
        <v>255</v>
      </c>
      <c r="B20" s="114">
        <f>sum(B15*1.5)</f>
        <v>9807.3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6.57"/>
    <col customWidth="1" min="3" max="3" width="28.29"/>
    <col customWidth="1" min="5" max="5" width="26.71"/>
    <col customWidth="1" min="6" max="6" width="9.71"/>
  </cols>
  <sheetData>
    <row r="1">
      <c r="A1" s="94" t="s">
        <v>126</v>
      </c>
      <c r="B1" s="96" t="s">
        <v>96</v>
      </c>
      <c r="C1" s="97"/>
      <c r="D1" s="98"/>
      <c r="E1" s="100" t="s">
        <v>127</v>
      </c>
      <c r="F1" s="98"/>
      <c r="H1" s="102" t="s">
        <v>128</v>
      </c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04">
        <v>43528.0</v>
      </c>
      <c r="C2" s="105" t="s">
        <v>130</v>
      </c>
      <c r="D2" s="106">
        <v>2272.68</v>
      </c>
      <c r="E2" s="97"/>
      <c r="F2" s="98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107" t="s">
        <v>131</v>
      </c>
      <c r="B3" s="104">
        <v>43565.0</v>
      </c>
      <c r="C3" s="105" t="s">
        <v>132</v>
      </c>
      <c r="D3" s="108">
        <v>0.0</v>
      </c>
      <c r="E3" s="109" t="s">
        <v>231</v>
      </c>
      <c r="F3" s="110">
        <v>63.99</v>
      </c>
      <c r="H3" s="107" t="s">
        <v>216</v>
      </c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345</v>
      </c>
      <c r="C4" s="105" t="s">
        <v>137</v>
      </c>
      <c r="D4" s="108">
        <v>0.0</v>
      </c>
      <c r="E4" s="109" t="s">
        <v>201</v>
      </c>
      <c r="F4" s="111">
        <v>135.0</v>
      </c>
      <c r="G4" s="109" t="s">
        <v>203</v>
      </c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105" t="s">
        <v>139</v>
      </c>
      <c r="D5" s="108">
        <v>0.0</v>
      </c>
      <c r="E5" s="109" t="s">
        <v>201</v>
      </c>
      <c r="F5" s="111">
        <v>796.44</v>
      </c>
      <c r="G5" s="109" t="s">
        <v>346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C6" s="97"/>
      <c r="D6" s="98"/>
      <c r="E6" s="109" t="s">
        <v>201</v>
      </c>
      <c r="F6" s="111">
        <v>379.25</v>
      </c>
      <c r="G6" s="109" t="s">
        <v>347</v>
      </c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</v>
      </c>
      <c r="B7" s="112">
        <v>898.0</v>
      </c>
      <c r="C7" s="105" t="s">
        <v>142</v>
      </c>
      <c r="D7" s="106">
        <v>3891.31</v>
      </c>
      <c r="E7" s="97"/>
      <c r="F7" s="98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1374.68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C11" s="97"/>
      <c r="D11" s="9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1618.63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898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1374.68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2272.68</v>
      </c>
      <c r="C15" s="105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3891.31</v>
      </c>
      <c r="C16" s="97"/>
      <c r="D16" s="98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148.31</v>
      </c>
      <c r="C17" s="97"/>
      <c r="D17" s="98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4039.62</v>
      </c>
      <c r="C18" s="97"/>
      <c r="D18" s="98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1618.63</v>
      </c>
      <c r="C19" s="97"/>
      <c r="D19" s="98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109" t="s">
        <v>287</v>
      </c>
      <c r="B20" s="114">
        <f>sum(B15*1.72)</f>
        <v>3909.0096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14"/>
    <col customWidth="1" min="2" max="2" width="19.86"/>
    <col customWidth="1" min="3" max="3" width="27.14"/>
    <col customWidth="1" min="4" max="4" width="14.86"/>
  </cols>
  <sheetData>
    <row r="1">
      <c r="A1" s="14" t="s">
        <v>126</v>
      </c>
      <c r="B1" s="14" t="s">
        <v>97</v>
      </c>
      <c r="D1" s="18"/>
      <c r="E1" s="14" t="s">
        <v>201</v>
      </c>
      <c r="F1" s="30">
        <v>389.16</v>
      </c>
      <c r="G1" s="14" t="s">
        <v>346</v>
      </c>
    </row>
    <row r="2">
      <c r="A2" s="14" t="s">
        <v>129</v>
      </c>
      <c r="B2" s="86">
        <v>43528.0</v>
      </c>
      <c r="C2" s="87" t="s">
        <v>130</v>
      </c>
      <c r="D2" s="5">
        <v>1023.96</v>
      </c>
      <c r="E2" s="14" t="s">
        <v>201</v>
      </c>
      <c r="F2" s="30">
        <f>sum(1.9 * 92)</f>
        <v>174.8</v>
      </c>
      <c r="G2" s="14" t="s">
        <v>203</v>
      </c>
    </row>
    <row r="3">
      <c r="A3" s="14" t="s">
        <v>131</v>
      </c>
      <c r="B3" s="86">
        <v>43537.0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348</v>
      </c>
      <c r="C4" s="87" t="s">
        <v>214</v>
      </c>
      <c r="D4" s="5">
        <v>0.0</v>
      </c>
      <c r="F4" s="30"/>
    </row>
    <row r="5">
      <c r="C5" s="87" t="s">
        <v>139</v>
      </c>
      <c r="D5" s="5">
        <v>0.0</v>
      </c>
      <c r="F5" s="30"/>
    </row>
    <row r="6">
      <c r="A6" s="14" t="s">
        <v>140</v>
      </c>
      <c r="C6" s="18"/>
      <c r="D6" s="18"/>
      <c r="E6" s="7" t="s">
        <v>220</v>
      </c>
      <c r="F6" s="88">
        <f>sum(F1:F5)</f>
        <v>563.96</v>
      </c>
    </row>
    <row r="7">
      <c r="A7" s="14" t="s">
        <v>210</v>
      </c>
      <c r="B7" s="91">
        <v>460.0</v>
      </c>
      <c r="C7" s="7" t="s">
        <v>142</v>
      </c>
      <c r="D7" s="5">
        <v>1664.28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7">
        <v>0.0</v>
      </c>
      <c r="E10" s="88"/>
    </row>
    <row r="11">
      <c r="C11" s="18"/>
      <c r="D11" s="18"/>
      <c r="E11" s="9"/>
    </row>
    <row r="12">
      <c r="C12" s="7" t="s">
        <v>153</v>
      </c>
      <c r="D12" s="88">
        <f t="shared" ref="D12:D15" si="1">sum(D7-D2)</f>
        <v>640.32</v>
      </c>
      <c r="E12" s="85"/>
    </row>
    <row r="13">
      <c r="A13" s="14" t="s">
        <v>156</v>
      </c>
      <c r="B13" s="93">
        <f>sum(B7:B10)</f>
        <v>460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563.96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1023.96</v>
      </c>
      <c r="C15" s="7" t="s">
        <v>162</v>
      </c>
      <c r="D15" s="88">
        <f t="shared" si="1"/>
        <v>0</v>
      </c>
      <c r="E15" s="85"/>
    </row>
    <row r="16">
      <c r="A16" s="14" t="s">
        <v>164</v>
      </c>
      <c r="B16" s="95">
        <v>1664.28</v>
      </c>
      <c r="D16" s="88"/>
      <c r="E16" s="85"/>
    </row>
    <row r="17">
      <c r="A17" s="14" t="s">
        <v>166</v>
      </c>
      <c r="B17" s="95">
        <v>53.65</v>
      </c>
      <c r="D17" s="7"/>
      <c r="E17" s="88"/>
    </row>
    <row r="18">
      <c r="A18" s="14" t="s">
        <v>168</v>
      </c>
      <c r="B18" s="99">
        <f>sum(B16+B17)</f>
        <v>1717.93</v>
      </c>
      <c r="D18" s="18"/>
      <c r="E18" s="9"/>
    </row>
    <row r="19">
      <c r="A19" s="14" t="s">
        <v>169</v>
      </c>
      <c r="B19" s="90">
        <f>sum(B16-B15)</f>
        <v>640.32</v>
      </c>
      <c r="D19" s="18"/>
    </row>
    <row r="20">
      <c r="A20" s="14" t="s">
        <v>349</v>
      </c>
      <c r="B20" s="103">
        <f>sum(B15*1.68)</f>
        <v>1720.2528</v>
      </c>
      <c r="D20" s="18"/>
    </row>
    <row r="21">
      <c r="A21" s="14" t="s">
        <v>173</v>
      </c>
      <c r="B21" s="30">
        <v>0.0</v>
      </c>
      <c r="D21" s="18"/>
    </row>
    <row r="22">
      <c r="D22" s="18"/>
    </row>
    <row r="23">
      <c r="D23" s="18"/>
    </row>
    <row r="24">
      <c r="D24" s="18"/>
    </row>
    <row r="25">
      <c r="D25" s="18"/>
    </row>
    <row r="26">
      <c r="D26" s="18"/>
    </row>
    <row r="27">
      <c r="D27" s="18"/>
    </row>
    <row r="28">
      <c r="D28" s="18"/>
    </row>
    <row r="29">
      <c r="D29" s="18"/>
    </row>
    <row r="30">
      <c r="D30" s="18"/>
    </row>
    <row r="31">
      <c r="D31" s="18"/>
    </row>
    <row r="32">
      <c r="D32" s="18"/>
    </row>
    <row r="33">
      <c r="D33" s="18"/>
    </row>
    <row r="34">
      <c r="D34" s="18"/>
    </row>
    <row r="35">
      <c r="D35" s="18"/>
    </row>
    <row r="36">
      <c r="D36" s="18"/>
    </row>
    <row r="37">
      <c r="D37" s="18"/>
    </row>
    <row r="38">
      <c r="D38" s="18"/>
    </row>
    <row r="39">
      <c r="D39" s="18"/>
    </row>
    <row r="40">
      <c r="D40" s="18"/>
    </row>
    <row r="41">
      <c r="D41" s="18"/>
    </row>
    <row r="42">
      <c r="D42" s="18"/>
    </row>
    <row r="43">
      <c r="D43" s="18"/>
    </row>
    <row r="44">
      <c r="D44" s="18"/>
    </row>
    <row r="45">
      <c r="D45" s="18"/>
    </row>
    <row r="46">
      <c r="D46" s="18"/>
    </row>
    <row r="47">
      <c r="D47" s="18"/>
    </row>
    <row r="48">
      <c r="D48" s="18"/>
    </row>
    <row r="49">
      <c r="D49" s="18"/>
    </row>
    <row r="50">
      <c r="D50" s="18"/>
    </row>
    <row r="51">
      <c r="D51" s="18"/>
    </row>
    <row r="52">
      <c r="D52" s="18"/>
    </row>
    <row r="53">
      <c r="D53" s="18"/>
    </row>
    <row r="54">
      <c r="D54" s="18"/>
    </row>
    <row r="55">
      <c r="D55" s="18"/>
    </row>
    <row r="56">
      <c r="D56" s="18"/>
    </row>
    <row r="57">
      <c r="D57" s="18"/>
    </row>
    <row r="58">
      <c r="D58" s="18"/>
    </row>
    <row r="59">
      <c r="D59" s="18"/>
    </row>
    <row r="60">
      <c r="D60" s="18"/>
    </row>
    <row r="61">
      <c r="D61" s="18"/>
    </row>
    <row r="62">
      <c r="D62" s="18"/>
    </row>
    <row r="63">
      <c r="D63" s="18"/>
    </row>
    <row r="64">
      <c r="D64" s="18"/>
    </row>
    <row r="65">
      <c r="D65" s="18"/>
    </row>
    <row r="66">
      <c r="D66" s="18"/>
    </row>
    <row r="67">
      <c r="D67" s="18"/>
    </row>
    <row r="68">
      <c r="D68" s="18"/>
    </row>
    <row r="69">
      <c r="D69" s="18"/>
    </row>
    <row r="70">
      <c r="D70" s="18"/>
    </row>
    <row r="71">
      <c r="D71" s="18"/>
    </row>
    <row r="72">
      <c r="D72" s="18"/>
    </row>
    <row r="73">
      <c r="D73" s="18"/>
    </row>
    <row r="74">
      <c r="D74" s="18"/>
    </row>
    <row r="75">
      <c r="D75" s="18"/>
    </row>
    <row r="76">
      <c r="D76" s="18"/>
    </row>
    <row r="77">
      <c r="D77" s="18"/>
    </row>
    <row r="78">
      <c r="D78" s="18"/>
    </row>
    <row r="79">
      <c r="D79" s="18"/>
    </row>
    <row r="80">
      <c r="D80" s="18"/>
    </row>
    <row r="81">
      <c r="D81" s="18"/>
    </row>
    <row r="82">
      <c r="D82" s="18"/>
    </row>
    <row r="83">
      <c r="D83" s="18"/>
    </row>
    <row r="84">
      <c r="D84" s="18"/>
    </row>
    <row r="85">
      <c r="D85" s="18"/>
    </row>
    <row r="86">
      <c r="D86" s="18"/>
    </row>
    <row r="87">
      <c r="D87" s="18"/>
    </row>
    <row r="88">
      <c r="D88" s="18"/>
    </row>
    <row r="89">
      <c r="D89" s="18"/>
    </row>
    <row r="90">
      <c r="D90" s="18"/>
    </row>
    <row r="91">
      <c r="D91" s="18"/>
    </row>
    <row r="92">
      <c r="D92" s="18"/>
    </row>
    <row r="93">
      <c r="D93" s="18"/>
    </row>
    <row r="94">
      <c r="D94" s="18"/>
    </row>
    <row r="95">
      <c r="D95" s="18"/>
    </row>
    <row r="96">
      <c r="D96" s="18"/>
    </row>
    <row r="97">
      <c r="D97" s="18"/>
    </row>
    <row r="98">
      <c r="D98" s="18"/>
    </row>
    <row r="99">
      <c r="D99" s="18"/>
    </row>
    <row r="100">
      <c r="D100" s="18"/>
    </row>
    <row r="101">
      <c r="D101" s="18"/>
    </row>
    <row r="102">
      <c r="D102" s="18"/>
    </row>
    <row r="103">
      <c r="D103" s="18"/>
    </row>
    <row r="104">
      <c r="D104" s="18"/>
    </row>
    <row r="105">
      <c r="D105" s="18"/>
    </row>
    <row r="106">
      <c r="D106" s="18"/>
    </row>
    <row r="107">
      <c r="D107" s="18"/>
    </row>
    <row r="108">
      <c r="D108" s="18"/>
    </row>
    <row r="109">
      <c r="D109" s="18"/>
    </row>
    <row r="110">
      <c r="D110" s="18"/>
    </row>
    <row r="111">
      <c r="D111" s="18"/>
    </row>
    <row r="112">
      <c r="D112" s="18"/>
    </row>
    <row r="113">
      <c r="D113" s="18"/>
    </row>
    <row r="114">
      <c r="D114" s="18"/>
    </row>
    <row r="115">
      <c r="D115" s="18"/>
    </row>
    <row r="116">
      <c r="D116" s="18"/>
    </row>
    <row r="117">
      <c r="D117" s="18"/>
    </row>
    <row r="118">
      <c r="D118" s="18"/>
    </row>
    <row r="119">
      <c r="D119" s="18"/>
    </row>
    <row r="120">
      <c r="D120" s="18"/>
    </row>
    <row r="121">
      <c r="D121" s="18"/>
    </row>
    <row r="122">
      <c r="D122" s="18"/>
    </row>
    <row r="123">
      <c r="D123" s="18"/>
    </row>
    <row r="124">
      <c r="D124" s="18"/>
    </row>
    <row r="125">
      <c r="D125" s="18"/>
    </row>
    <row r="126">
      <c r="D126" s="18"/>
    </row>
    <row r="127">
      <c r="D127" s="18"/>
    </row>
    <row r="128">
      <c r="D128" s="18"/>
    </row>
    <row r="129">
      <c r="D129" s="18"/>
    </row>
    <row r="130">
      <c r="D130" s="18"/>
    </row>
    <row r="131">
      <c r="D131" s="18"/>
    </row>
    <row r="132">
      <c r="D132" s="18"/>
    </row>
    <row r="133">
      <c r="D133" s="18"/>
    </row>
    <row r="134">
      <c r="D134" s="18"/>
    </row>
    <row r="135">
      <c r="D135" s="18"/>
    </row>
    <row r="136">
      <c r="D136" s="18"/>
    </row>
    <row r="137">
      <c r="D137" s="18"/>
    </row>
    <row r="138">
      <c r="D138" s="18"/>
    </row>
    <row r="139">
      <c r="D139" s="18"/>
    </row>
    <row r="140">
      <c r="D140" s="18"/>
    </row>
    <row r="141">
      <c r="D141" s="18"/>
    </row>
    <row r="142">
      <c r="D142" s="18"/>
    </row>
    <row r="143">
      <c r="D143" s="18"/>
    </row>
    <row r="144">
      <c r="D144" s="18"/>
    </row>
    <row r="145">
      <c r="D145" s="18"/>
    </row>
    <row r="146">
      <c r="D146" s="18"/>
    </row>
    <row r="147">
      <c r="D147" s="18"/>
    </row>
    <row r="148">
      <c r="D148" s="18"/>
    </row>
    <row r="149">
      <c r="D149" s="18"/>
    </row>
    <row r="150">
      <c r="D150" s="18"/>
    </row>
    <row r="151">
      <c r="D151" s="18"/>
    </row>
    <row r="152">
      <c r="D152" s="18"/>
    </row>
    <row r="153">
      <c r="D153" s="18"/>
    </row>
    <row r="154">
      <c r="D154" s="18"/>
    </row>
    <row r="155">
      <c r="D155" s="18"/>
    </row>
    <row r="156">
      <c r="D156" s="18"/>
    </row>
    <row r="157">
      <c r="D157" s="18"/>
    </row>
    <row r="158">
      <c r="D158" s="18"/>
    </row>
    <row r="159">
      <c r="D159" s="18"/>
    </row>
    <row r="160">
      <c r="D160" s="18"/>
    </row>
    <row r="161">
      <c r="D161" s="18"/>
    </row>
    <row r="162">
      <c r="D162" s="18"/>
    </row>
    <row r="163">
      <c r="D163" s="18"/>
    </row>
    <row r="164">
      <c r="D164" s="18"/>
    </row>
    <row r="165">
      <c r="D165" s="18"/>
    </row>
    <row r="166">
      <c r="D166" s="18"/>
    </row>
    <row r="167">
      <c r="D167" s="18"/>
    </row>
    <row r="168">
      <c r="D168" s="18"/>
    </row>
    <row r="169">
      <c r="D169" s="18"/>
    </row>
    <row r="170">
      <c r="D170" s="18"/>
    </row>
    <row r="171">
      <c r="D171" s="18"/>
    </row>
    <row r="172">
      <c r="D172" s="18"/>
    </row>
    <row r="173">
      <c r="D173" s="18"/>
    </row>
    <row r="174">
      <c r="D174" s="18"/>
    </row>
    <row r="175">
      <c r="D175" s="18"/>
    </row>
    <row r="176">
      <c r="D176" s="18"/>
    </row>
    <row r="177">
      <c r="D177" s="18"/>
    </row>
    <row r="178">
      <c r="D178" s="18"/>
    </row>
    <row r="179">
      <c r="D179" s="18"/>
    </row>
    <row r="180">
      <c r="D180" s="18"/>
    </row>
    <row r="181">
      <c r="D181" s="18"/>
    </row>
    <row r="182">
      <c r="D182" s="18"/>
    </row>
    <row r="183">
      <c r="D183" s="18"/>
    </row>
    <row r="184">
      <c r="D184" s="18"/>
    </row>
    <row r="185">
      <c r="D185" s="18"/>
    </row>
    <row r="186">
      <c r="D186" s="18"/>
    </row>
    <row r="187">
      <c r="D187" s="18"/>
    </row>
    <row r="188">
      <c r="D188" s="18"/>
    </row>
    <row r="189">
      <c r="D189" s="18"/>
    </row>
    <row r="190">
      <c r="D190" s="18"/>
    </row>
    <row r="191">
      <c r="D191" s="18"/>
    </row>
    <row r="192">
      <c r="D192" s="18"/>
    </row>
    <row r="193">
      <c r="D193" s="18"/>
    </row>
    <row r="194">
      <c r="D194" s="18"/>
    </row>
    <row r="195">
      <c r="D195" s="18"/>
    </row>
    <row r="196">
      <c r="D196" s="18"/>
    </row>
    <row r="197">
      <c r="D197" s="18"/>
    </row>
    <row r="198">
      <c r="D198" s="18"/>
    </row>
    <row r="199">
      <c r="D199" s="18"/>
    </row>
    <row r="200">
      <c r="D200" s="18"/>
    </row>
    <row r="201">
      <c r="D201" s="18"/>
    </row>
    <row r="202">
      <c r="D202" s="18"/>
    </row>
    <row r="203">
      <c r="D203" s="18"/>
    </row>
    <row r="204">
      <c r="D204" s="18"/>
    </row>
    <row r="205">
      <c r="D205" s="18"/>
    </row>
    <row r="206">
      <c r="D206" s="18"/>
    </row>
    <row r="207">
      <c r="D207" s="18"/>
    </row>
    <row r="208">
      <c r="D208" s="18"/>
    </row>
    <row r="209">
      <c r="D209" s="18"/>
    </row>
    <row r="210">
      <c r="D210" s="18"/>
    </row>
    <row r="211">
      <c r="D211" s="18"/>
    </row>
    <row r="212">
      <c r="D212" s="18"/>
    </row>
    <row r="213">
      <c r="D213" s="18"/>
    </row>
    <row r="214">
      <c r="D214" s="18"/>
    </row>
    <row r="215">
      <c r="D215" s="18"/>
    </row>
    <row r="216">
      <c r="D216" s="18"/>
    </row>
    <row r="217">
      <c r="D217" s="18"/>
    </row>
    <row r="218">
      <c r="D218" s="18"/>
    </row>
    <row r="219">
      <c r="D219" s="18"/>
    </row>
    <row r="220">
      <c r="D220" s="18"/>
    </row>
    <row r="221">
      <c r="D221" s="18"/>
    </row>
    <row r="222">
      <c r="D222" s="18"/>
    </row>
    <row r="223">
      <c r="D223" s="18"/>
    </row>
    <row r="224">
      <c r="D224" s="18"/>
    </row>
    <row r="225">
      <c r="D225" s="18"/>
    </row>
    <row r="226">
      <c r="D226" s="18"/>
    </row>
    <row r="227">
      <c r="D227" s="18"/>
    </row>
    <row r="228">
      <c r="D228" s="18"/>
    </row>
    <row r="229">
      <c r="D229" s="18"/>
    </row>
    <row r="230">
      <c r="D230" s="18"/>
    </row>
    <row r="231">
      <c r="D231" s="18"/>
    </row>
    <row r="232">
      <c r="D232" s="18"/>
    </row>
    <row r="233">
      <c r="D233" s="18"/>
    </row>
    <row r="234">
      <c r="D234" s="18"/>
    </row>
    <row r="235">
      <c r="D235" s="18"/>
    </row>
    <row r="236">
      <c r="D236" s="18"/>
    </row>
    <row r="237">
      <c r="D237" s="18"/>
    </row>
    <row r="238">
      <c r="D238" s="18"/>
    </row>
    <row r="239">
      <c r="D239" s="18"/>
    </row>
    <row r="240">
      <c r="D240" s="18"/>
    </row>
    <row r="241">
      <c r="D241" s="18"/>
    </row>
    <row r="242">
      <c r="D242" s="18"/>
    </row>
    <row r="243">
      <c r="D243" s="18"/>
    </row>
    <row r="244">
      <c r="D244" s="18"/>
    </row>
    <row r="245">
      <c r="D245" s="18"/>
    </row>
    <row r="246">
      <c r="D246" s="18"/>
    </row>
    <row r="247">
      <c r="D247" s="18"/>
    </row>
    <row r="248">
      <c r="D248" s="18"/>
    </row>
    <row r="249">
      <c r="D249" s="18"/>
    </row>
    <row r="250">
      <c r="D250" s="18"/>
    </row>
    <row r="251">
      <c r="D251" s="18"/>
    </row>
    <row r="252">
      <c r="D252" s="18"/>
    </row>
    <row r="253">
      <c r="D253" s="18"/>
    </row>
    <row r="254">
      <c r="D254" s="18"/>
    </row>
    <row r="255">
      <c r="D255" s="18"/>
    </row>
    <row r="256">
      <c r="D256" s="18"/>
    </row>
    <row r="257">
      <c r="D257" s="18"/>
    </row>
    <row r="258">
      <c r="D258" s="18"/>
    </row>
    <row r="259">
      <c r="D259" s="18"/>
    </row>
    <row r="260">
      <c r="D260" s="18"/>
    </row>
    <row r="261">
      <c r="D261" s="18"/>
    </row>
    <row r="262">
      <c r="D262" s="18"/>
    </row>
    <row r="263">
      <c r="D263" s="18"/>
    </row>
    <row r="264">
      <c r="D264" s="18"/>
    </row>
    <row r="265">
      <c r="D265" s="18"/>
    </row>
    <row r="266">
      <c r="D266" s="18"/>
    </row>
    <row r="267">
      <c r="D267" s="18"/>
    </row>
    <row r="268">
      <c r="D268" s="18"/>
    </row>
    <row r="269">
      <c r="D269" s="18"/>
    </row>
    <row r="270">
      <c r="D270" s="18"/>
    </row>
    <row r="271">
      <c r="D271" s="18"/>
    </row>
    <row r="272">
      <c r="D272" s="18"/>
    </row>
    <row r="273">
      <c r="D273" s="18"/>
    </row>
    <row r="274">
      <c r="D274" s="18"/>
    </row>
    <row r="275">
      <c r="D275" s="18"/>
    </row>
    <row r="276">
      <c r="D276" s="18"/>
    </row>
    <row r="277">
      <c r="D277" s="18"/>
    </row>
    <row r="278">
      <c r="D278" s="18"/>
    </row>
    <row r="279">
      <c r="D279" s="18"/>
    </row>
    <row r="280">
      <c r="D280" s="18"/>
    </row>
    <row r="281">
      <c r="D281" s="18"/>
    </row>
    <row r="282">
      <c r="D282" s="18"/>
    </row>
    <row r="283">
      <c r="D283" s="18"/>
    </row>
    <row r="284">
      <c r="D284" s="18"/>
    </row>
    <row r="285">
      <c r="D285" s="18"/>
    </row>
    <row r="286">
      <c r="D286" s="18"/>
    </row>
    <row r="287">
      <c r="D287" s="18"/>
    </row>
    <row r="288">
      <c r="D288" s="18"/>
    </row>
    <row r="289">
      <c r="D289" s="18"/>
    </row>
    <row r="290">
      <c r="D290" s="18"/>
    </row>
    <row r="291">
      <c r="D291" s="18"/>
    </row>
    <row r="292">
      <c r="D292" s="18"/>
    </row>
    <row r="293">
      <c r="D293" s="18"/>
    </row>
    <row r="294">
      <c r="D294" s="18"/>
    </row>
    <row r="295">
      <c r="D295" s="18"/>
    </row>
    <row r="296">
      <c r="D296" s="18"/>
    </row>
    <row r="297">
      <c r="D297" s="18"/>
    </row>
    <row r="298">
      <c r="D298" s="18"/>
    </row>
    <row r="299">
      <c r="D299" s="18"/>
    </row>
    <row r="300">
      <c r="D300" s="18"/>
    </row>
    <row r="301">
      <c r="D301" s="18"/>
    </row>
    <row r="302">
      <c r="D302" s="18"/>
    </row>
    <row r="303">
      <c r="D303" s="18"/>
    </row>
    <row r="304">
      <c r="D304" s="18"/>
    </row>
    <row r="305">
      <c r="D305" s="18"/>
    </row>
    <row r="306">
      <c r="D306" s="18"/>
    </row>
    <row r="307">
      <c r="D307" s="18"/>
    </row>
    <row r="308">
      <c r="D308" s="18"/>
    </row>
    <row r="309">
      <c r="D309" s="18"/>
    </row>
    <row r="310">
      <c r="D310" s="18"/>
    </row>
    <row r="311">
      <c r="D311" s="18"/>
    </row>
    <row r="312">
      <c r="D312" s="18"/>
    </row>
    <row r="313">
      <c r="D313" s="18"/>
    </row>
    <row r="314">
      <c r="D314" s="18"/>
    </row>
    <row r="315">
      <c r="D315" s="18"/>
    </row>
    <row r="316">
      <c r="D316" s="18"/>
    </row>
    <row r="317">
      <c r="D317" s="18"/>
    </row>
    <row r="318">
      <c r="D318" s="18"/>
    </row>
    <row r="319">
      <c r="D319" s="18"/>
    </row>
    <row r="320">
      <c r="D320" s="18"/>
    </row>
    <row r="321">
      <c r="D321" s="18"/>
    </row>
    <row r="322">
      <c r="D322" s="18"/>
    </row>
    <row r="323">
      <c r="D323" s="18"/>
    </row>
    <row r="324">
      <c r="D324" s="18"/>
    </row>
    <row r="325">
      <c r="D325" s="18"/>
    </row>
    <row r="326">
      <c r="D326" s="18"/>
    </row>
    <row r="327">
      <c r="D327" s="18"/>
    </row>
    <row r="328">
      <c r="D328" s="18"/>
    </row>
    <row r="329">
      <c r="D329" s="18"/>
    </row>
    <row r="330">
      <c r="D330" s="18"/>
    </row>
    <row r="331">
      <c r="D331" s="18"/>
    </row>
    <row r="332">
      <c r="D332" s="18"/>
    </row>
    <row r="333">
      <c r="D333" s="18"/>
    </row>
    <row r="334">
      <c r="D334" s="18"/>
    </row>
    <row r="335">
      <c r="D335" s="18"/>
    </row>
    <row r="336">
      <c r="D336" s="18"/>
    </row>
    <row r="337">
      <c r="D337" s="18"/>
    </row>
    <row r="338">
      <c r="D338" s="18"/>
    </row>
    <row r="339">
      <c r="D339" s="18"/>
    </row>
    <row r="340">
      <c r="D340" s="18"/>
    </row>
    <row r="341">
      <c r="D341" s="18"/>
    </row>
    <row r="342">
      <c r="D342" s="18"/>
    </row>
    <row r="343">
      <c r="D343" s="18"/>
    </row>
    <row r="344">
      <c r="D344" s="18"/>
    </row>
    <row r="345">
      <c r="D345" s="18"/>
    </row>
    <row r="346">
      <c r="D346" s="18"/>
    </row>
    <row r="347">
      <c r="D347" s="18"/>
    </row>
    <row r="348">
      <c r="D348" s="18"/>
    </row>
    <row r="349">
      <c r="D349" s="18"/>
    </row>
    <row r="350">
      <c r="D350" s="18"/>
    </row>
    <row r="351">
      <c r="D351" s="18"/>
    </row>
    <row r="352">
      <c r="D352" s="18"/>
    </row>
    <row r="353">
      <c r="D353" s="18"/>
    </row>
    <row r="354">
      <c r="D354" s="18"/>
    </row>
    <row r="355">
      <c r="D355" s="18"/>
    </row>
    <row r="356">
      <c r="D356" s="18"/>
    </row>
    <row r="357">
      <c r="D357" s="18"/>
    </row>
    <row r="358">
      <c r="D358" s="18"/>
    </row>
    <row r="359">
      <c r="D359" s="18"/>
    </row>
    <row r="360">
      <c r="D360" s="18"/>
    </row>
    <row r="361">
      <c r="D361" s="18"/>
    </row>
    <row r="362">
      <c r="D362" s="18"/>
    </row>
    <row r="363">
      <c r="D363" s="18"/>
    </row>
    <row r="364">
      <c r="D364" s="18"/>
    </row>
    <row r="365">
      <c r="D365" s="18"/>
    </row>
    <row r="366">
      <c r="D366" s="18"/>
    </row>
    <row r="367">
      <c r="D367" s="18"/>
    </row>
    <row r="368">
      <c r="D368" s="18"/>
    </row>
    <row r="369">
      <c r="D369" s="18"/>
    </row>
    <row r="370">
      <c r="D370" s="18"/>
    </row>
    <row r="371">
      <c r="D371" s="18"/>
    </row>
    <row r="372">
      <c r="D372" s="18"/>
    </row>
    <row r="373">
      <c r="D373" s="18"/>
    </row>
    <row r="374">
      <c r="D374" s="18"/>
    </row>
    <row r="375">
      <c r="D375" s="18"/>
    </row>
    <row r="376">
      <c r="D376" s="18"/>
    </row>
    <row r="377">
      <c r="D377" s="18"/>
    </row>
    <row r="378">
      <c r="D378" s="18"/>
    </row>
    <row r="379">
      <c r="D379" s="18"/>
    </row>
    <row r="380">
      <c r="D380" s="18"/>
    </row>
    <row r="381">
      <c r="D381" s="18"/>
    </row>
    <row r="382">
      <c r="D382" s="18"/>
    </row>
    <row r="383">
      <c r="D383" s="18"/>
    </row>
    <row r="384">
      <c r="D384" s="18"/>
    </row>
    <row r="385">
      <c r="D385" s="18"/>
    </row>
    <row r="386">
      <c r="D386" s="18"/>
    </row>
    <row r="387">
      <c r="D387" s="18"/>
    </row>
    <row r="388">
      <c r="D388" s="18"/>
    </row>
    <row r="389">
      <c r="D389" s="18"/>
    </row>
    <row r="390">
      <c r="D390" s="18"/>
    </row>
    <row r="391">
      <c r="D391" s="18"/>
    </row>
    <row r="392">
      <c r="D392" s="18"/>
    </row>
    <row r="393">
      <c r="D393" s="18"/>
    </row>
    <row r="394">
      <c r="D394" s="18"/>
    </row>
    <row r="395">
      <c r="D395" s="18"/>
    </row>
    <row r="396">
      <c r="D396" s="18"/>
    </row>
    <row r="397">
      <c r="D397" s="18"/>
    </row>
    <row r="398">
      <c r="D398" s="18"/>
    </row>
    <row r="399">
      <c r="D399" s="18"/>
    </row>
    <row r="400">
      <c r="D400" s="18"/>
    </row>
    <row r="401">
      <c r="D401" s="18"/>
    </row>
    <row r="402">
      <c r="D402" s="18"/>
    </row>
    <row r="403">
      <c r="D403" s="18"/>
    </row>
    <row r="404">
      <c r="D404" s="18"/>
    </row>
    <row r="405">
      <c r="D405" s="18"/>
    </row>
    <row r="406">
      <c r="D406" s="18"/>
    </row>
    <row r="407">
      <c r="D407" s="18"/>
    </row>
    <row r="408">
      <c r="D408" s="18"/>
    </row>
    <row r="409">
      <c r="D409" s="18"/>
    </row>
    <row r="410">
      <c r="D410" s="18"/>
    </row>
    <row r="411">
      <c r="D411" s="18"/>
    </row>
    <row r="412">
      <c r="D412" s="18"/>
    </row>
    <row r="413">
      <c r="D413" s="18"/>
    </row>
    <row r="414">
      <c r="D414" s="18"/>
    </row>
    <row r="415">
      <c r="D415" s="18"/>
    </row>
    <row r="416">
      <c r="D416" s="18"/>
    </row>
    <row r="417">
      <c r="D417" s="18"/>
    </row>
    <row r="418">
      <c r="D418" s="18"/>
    </row>
    <row r="419">
      <c r="D419" s="18"/>
    </row>
    <row r="420">
      <c r="D420" s="18"/>
    </row>
    <row r="421">
      <c r="D421" s="18"/>
    </row>
    <row r="422">
      <c r="D422" s="18"/>
    </row>
    <row r="423">
      <c r="D423" s="18"/>
    </row>
    <row r="424">
      <c r="D424" s="18"/>
    </row>
    <row r="425">
      <c r="D425" s="18"/>
    </row>
    <row r="426">
      <c r="D426" s="18"/>
    </row>
    <row r="427">
      <c r="D427" s="18"/>
    </row>
    <row r="428">
      <c r="D428" s="18"/>
    </row>
    <row r="429">
      <c r="D429" s="18"/>
    </row>
    <row r="430">
      <c r="D430" s="18"/>
    </row>
    <row r="431">
      <c r="D431" s="18"/>
    </row>
    <row r="432">
      <c r="D432" s="18"/>
    </row>
    <row r="433">
      <c r="D433" s="18"/>
    </row>
    <row r="434">
      <c r="D434" s="18"/>
    </row>
    <row r="435">
      <c r="D435" s="18"/>
    </row>
    <row r="436">
      <c r="D436" s="18"/>
    </row>
    <row r="437">
      <c r="D437" s="18"/>
    </row>
    <row r="438">
      <c r="D438" s="18"/>
    </row>
    <row r="439">
      <c r="D439" s="18"/>
    </row>
    <row r="440">
      <c r="D440" s="18"/>
    </row>
    <row r="441">
      <c r="D441" s="18"/>
    </row>
    <row r="442">
      <c r="D442" s="18"/>
    </row>
    <row r="443">
      <c r="D443" s="18"/>
    </row>
    <row r="444">
      <c r="D444" s="18"/>
    </row>
    <row r="445">
      <c r="D445" s="18"/>
    </row>
    <row r="446">
      <c r="D446" s="18"/>
    </row>
    <row r="447">
      <c r="D447" s="18"/>
    </row>
    <row r="448">
      <c r="D448" s="18"/>
    </row>
    <row r="449">
      <c r="D449" s="18"/>
    </row>
    <row r="450">
      <c r="D450" s="18"/>
    </row>
    <row r="451">
      <c r="D451" s="18"/>
    </row>
    <row r="452">
      <c r="D452" s="18"/>
    </row>
    <row r="453">
      <c r="D453" s="18"/>
    </row>
    <row r="454">
      <c r="D454" s="18"/>
    </row>
    <row r="455">
      <c r="D455" s="18"/>
    </row>
    <row r="456">
      <c r="D456" s="18"/>
    </row>
    <row r="457">
      <c r="D457" s="18"/>
    </row>
    <row r="458">
      <c r="D458" s="18"/>
    </row>
    <row r="459">
      <c r="D459" s="18"/>
    </row>
    <row r="460">
      <c r="D460" s="18"/>
    </row>
    <row r="461">
      <c r="D461" s="18"/>
    </row>
    <row r="462">
      <c r="D462" s="18"/>
    </row>
    <row r="463">
      <c r="D463" s="18"/>
    </row>
    <row r="464">
      <c r="D464" s="18"/>
    </row>
    <row r="465">
      <c r="D465" s="18"/>
    </row>
    <row r="466">
      <c r="D466" s="18"/>
    </row>
    <row r="467">
      <c r="D467" s="18"/>
    </row>
    <row r="468">
      <c r="D468" s="18"/>
    </row>
    <row r="469">
      <c r="D469" s="18"/>
    </row>
    <row r="470">
      <c r="D470" s="18"/>
    </row>
    <row r="471">
      <c r="D471" s="18"/>
    </row>
    <row r="472">
      <c r="D472" s="18"/>
    </row>
    <row r="473">
      <c r="D473" s="18"/>
    </row>
    <row r="474">
      <c r="D474" s="18"/>
    </row>
    <row r="475">
      <c r="D475" s="18"/>
    </row>
    <row r="476">
      <c r="D476" s="18"/>
    </row>
    <row r="477">
      <c r="D477" s="18"/>
    </row>
    <row r="478">
      <c r="D478" s="18"/>
    </row>
    <row r="479">
      <c r="D479" s="18"/>
    </row>
    <row r="480">
      <c r="D480" s="18"/>
    </row>
    <row r="481">
      <c r="D481" s="18"/>
    </row>
    <row r="482">
      <c r="D482" s="18"/>
    </row>
    <row r="483">
      <c r="D483" s="18"/>
    </row>
    <row r="484">
      <c r="D484" s="18"/>
    </row>
    <row r="485">
      <c r="D485" s="18"/>
    </row>
    <row r="486">
      <c r="D486" s="18"/>
    </row>
    <row r="487">
      <c r="D487" s="18"/>
    </row>
    <row r="488">
      <c r="D488" s="18"/>
    </row>
    <row r="489">
      <c r="D489" s="18"/>
    </row>
    <row r="490">
      <c r="D490" s="18"/>
    </row>
    <row r="491">
      <c r="D491" s="18"/>
    </row>
    <row r="492">
      <c r="D492" s="18"/>
    </row>
    <row r="493">
      <c r="D493" s="18"/>
    </row>
    <row r="494">
      <c r="D494" s="18"/>
    </row>
    <row r="495">
      <c r="D495" s="18"/>
    </row>
    <row r="496">
      <c r="D496" s="18"/>
    </row>
    <row r="497">
      <c r="D497" s="18"/>
    </row>
    <row r="498">
      <c r="D498" s="18"/>
    </row>
    <row r="499">
      <c r="D499" s="18"/>
    </row>
    <row r="500">
      <c r="D500" s="18"/>
    </row>
    <row r="501">
      <c r="D501" s="18"/>
    </row>
    <row r="502">
      <c r="D502" s="18"/>
    </row>
    <row r="503">
      <c r="D503" s="18"/>
    </row>
    <row r="504">
      <c r="D504" s="18"/>
    </row>
    <row r="505">
      <c r="D505" s="18"/>
    </row>
    <row r="506">
      <c r="D506" s="18"/>
    </row>
    <row r="507">
      <c r="D507" s="18"/>
    </row>
    <row r="508">
      <c r="D508" s="18"/>
    </row>
    <row r="509">
      <c r="D509" s="18"/>
    </row>
    <row r="510">
      <c r="D510" s="18"/>
    </row>
    <row r="511">
      <c r="D511" s="18"/>
    </row>
    <row r="512">
      <c r="D512" s="18"/>
    </row>
    <row r="513">
      <c r="D513" s="18"/>
    </row>
    <row r="514">
      <c r="D514" s="18"/>
    </row>
    <row r="515">
      <c r="D515" s="18"/>
    </row>
    <row r="516">
      <c r="D516" s="18"/>
    </row>
    <row r="517">
      <c r="D517" s="18"/>
    </row>
    <row r="518">
      <c r="D518" s="18"/>
    </row>
    <row r="519">
      <c r="D519" s="18"/>
    </row>
    <row r="520">
      <c r="D520" s="18"/>
    </row>
    <row r="521">
      <c r="D521" s="18"/>
    </row>
    <row r="522">
      <c r="D522" s="18"/>
    </row>
    <row r="523">
      <c r="D523" s="18"/>
    </row>
    <row r="524">
      <c r="D524" s="18"/>
    </row>
    <row r="525">
      <c r="D525" s="18"/>
    </row>
    <row r="526">
      <c r="D526" s="18"/>
    </row>
    <row r="527">
      <c r="D527" s="18"/>
    </row>
    <row r="528">
      <c r="D528" s="18"/>
    </row>
    <row r="529">
      <c r="D529" s="18"/>
    </row>
    <row r="530">
      <c r="D530" s="18"/>
    </row>
    <row r="531">
      <c r="D531" s="18"/>
    </row>
    <row r="532">
      <c r="D532" s="18"/>
    </row>
    <row r="533">
      <c r="D533" s="18"/>
    </row>
    <row r="534">
      <c r="D534" s="18"/>
    </row>
    <row r="535">
      <c r="D535" s="18"/>
    </row>
    <row r="536">
      <c r="D536" s="18"/>
    </row>
    <row r="537">
      <c r="D537" s="18"/>
    </row>
    <row r="538">
      <c r="D538" s="18"/>
    </row>
    <row r="539">
      <c r="D539" s="18"/>
    </row>
    <row r="540">
      <c r="D540" s="18"/>
    </row>
    <row r="541">
      <c r="D541" s="18"/>
    </row>
    <row r="542">
      <c r="D542" s="18"/>
    </row>
    <row r="543">
      <c r="D543" s="18"/>
    </row>
    <row r="544">
      <c r="D544" s="18"/>
    </row>
    <row r="545">
      <c r="D545" s="18"/>
    </row>
    <row r="546">
      <c r="D546" s="18"/>
    </row>
    <row r="547">
      <c r="D547" s="18"/>
    </row>
    <row r="548">
      <c r="D548" s="18"/>
    </row>
    <row r="549">
      <c r="D549" s="18"/>
    </row>
    <row r="550">
      <c r="D550" s="18"/>
    </row>
    <row r="551">
      <c r="D551" s="18"/>
    </row>
    <row r="552">
      <c r="D552" s="18"/>
    </row>
    <row r="553">
      <c r="D553" s="18"/>
    </row>
    <row r="554">
      <c r="D554" s="18"/>
    </row>
    <row r="555">
      <c r="D555" s="18"/>
    </row>
    <row r="556">
      <c r="D556" s="18"/>
    </row>
    <row r="557">
      <c r="D557" s="18"/>
    </row>
    <row r="558">
      <c r="D558" s="18"/>
    </row>
    <row r="559">
      <c r="D559" s="18"/>
    </row>
    <row r="560">
      <c r="D560" s="18"/>
    </row>
    <row r="561">
      <c r="D561" s="18"/>
    </row>
    <row r="562">
      <c r="D562" s="18"/>
    </row>
    <row r="563">
      <c r="D563" s="18"/>
    </row>
    <row r="564">
      <c r="D564" s="18"/>
    </row>
    <row r="565">
      <c r="D565" s="18"/>
    </row>
    <row r="566">
      <c r="D566" s="18"/>
    </row>
    <row r="567">
      <c r="D567" s="18"/>
    </row>
    <row r="568">
      <c r="D568" s="18"/>
    </row>
    <row r="569">
      <c r="D569" s="18"/>
    </row>
    <row r="570">
      <c r="D570" s="18"/>
    </row>
    <row r="571">
      <c r="D571" s="18"/>
    </row>
    <row r="572">
      <c r="D572" s="18"/>
    </row>
    <row r="573">
      <c r="D573" s="18"/>
    </row>
    <row r="574">
      <c r="D574" s="18"/>
    </row>
    <row r="575">
      <c r="D575" s="18"/>
    </row>
    <row r="576">
      <c r="D576" s="18"/>
    </row>
    <row r="577">
      <c r="D577" s="18"/>
    </row>
    <row r="578">
      <c r="D578" s="18"/>
    </row>
    <row r="579">
      <c r="D579" s="18"/>
    </row>
    <row r="580">
      <c r="D580" s="18"/>
    </row>
    <row r="581">
      <c r="D581" s="18"/>
    </row>
    <row r="582">
      <c r="D582" s="18"/>
    </row>
    <row r="583">
      <c r="D583" s="18"/>
    </row>
    <row r="584">
      <c r="D584" s="18"/>
    </row>
    <row r="585">
      <c r="D585" s="18"/>
    </row>
    <row r="586">
      <c r="D586" s="18"/>
    </row>
    <row r="587">
      <c r="D587" s="18"/>
    </row>
    <row r="588">
      <c r="D588" s="18"/>
    </row>
    <row r="589">
      <c r="D589" s="18"/>
    </row>
    <row r="590">
      <c r="D590" s="18"/>
    </row>
    <row r="591">
      <c r="D591" s="18"/>
    </row>
    <row r="592">
      <c r="D592" s="18"/>
    </row>
    <row r="593">
      <c r="D593" s="18"/>
    </row>
    <row r="594">
      <c r="D594" s="18"/>
    </row>
    <row r="595">
      <c r="D595" s="18"/>
    </row>
    <row r="596">
      <c r="D596" s="18"/>
    </row>
    <row r="597">
      <c r="D597" s="18"/>
    </row>
    <row r="598">
      <c r="D598" s="18"/>
    </row>
    <row r="599">
      <c r="D599" s="18"/>
    </row>
    <row r="600">
      <c r="D600" s="18"/>
    </row>
    <row r="601">
      <c r="D601" s="18"/>
    </row>
    <row r="602">
      <c r="D602" s="18"/>
    </row>
    <row r="603">
      <c r="D603" s="18"/>
    </row>
    <row r="604">
      <c r="D604" s="18"/>
    </row>
    <row r="605">
      <c r="D605" s="18"/>
    </row>
    <row r="606">
      <c r="D606" s="18"/>
    </row>
    <row r="607">
      <c r="D607" s="18"/>
    </row>
    <row r="608">
      <c r="D608" s="18"/>
    </row>
    <row r="609">
      <c r="D609" s="18"/>
    </row>
    <row r="610">
      <c r="D610" s="18"/>
    </row>
    <row r="611">
      <c r="D611" s="18"/>
    </row>
    <row r="612">
      <c r="D612" s="18"/>
    </row>
    <row r="613">
      <c r="D613" s="18"/>
    </row>
    <row r="614">
      <c r="D614" s="18"/>
    </row>
    <row r="615">
      <c r="D615" s="18"/>
    </row>
    <row r="616">
      <c r="D616" s="18"/>
    </row>
    <row r="617">
      <c r="D617" s="18"/>
    </row>
    <row r="618">
      <c r="D618" s="18"/>
    </row>
    <row r="619">
      <c r="D619" s="18"/>
    </row>
    <row r="620">
      <c r="D620" s="18"/>
    </row>
    <row r="621">
      <c r="D621" s="18"/>
    </row>
    <row r="622">
      <c r="D622" s="18"/>
    </row>
    <row r="623">
      <c r="D623" s="18"/>
    </row>
    <row r="624">
      <c r="D624" s="18"/>
    </row>
    <row r="625">
      <c r="D625" s="18"/>
    </row>
    <row r="626">
      <c r="D626" s="18"/>
    </row>
    <row r="627">
      <c r="D627" s="18"/>
    </row>
    <row r="628">
      <c r="D628" s="18"/>
    </row>
    <row r="629">
      <c r="D629" s="18"/>
    </row>
    <row r="630">
      <c r="D630" s="18"/>
    </row>
    <row r="631">
      <c r="D631" s="18"/>
    </row>
    <row r="632">
      <c r="D632" s="18"/>
    </row>
    <row r="633">
      <c r="D633" s="18"/>
    </row>
    <row r="634">
      <c r="D634" s="18"/>
    </row>
    <row r="635">
      <c r="D635" s="18"/>
    </row>
    <row r="636">
      <c r="D636" s="18"/>
    </row>
    <row r="637">
      <c r="D637" s="18"/>
    </row>
    <row r="638">
      <c r="D638" s="18"/>
    </row>
    <row r="639">
      <c r="D639" s="18"/>
    </row>
    <row r="640">
      <c r="D640" s="18"/>
    </row>
    <row r="641">
      <c r="D641" s="18"/>
    </row>
    <row r="642">
      <c r="D642" s="18"/>
    </row>
    <row r="643">
      <c r="D643" s="18"/>
    </row>
    <row r="644">
      <c r="D644" s="18"/>
    </row>
    <row r="645">
      <c r="D645" s="18"/>
    </row>
    <row r="646">
      <c r="D646" s="18"/>
    </row>
    <row r="647">
      <c r="D647" s="18"/>
    </row>
    <row r="648">
      <c r="D648" s="18"/>
    </row>
    <row r="649">
      <c r="D649" s="18"/>
    </row>
    <row r="650">
      <c r="D650" s="18"/>
    </row>
    <row r="651">
      <c r="D651" s="18"/>
    </row>
    <row r="652">
      <c r="D652" s="18"/>
    </row>
    <row r="653">
      <c r="D653" s="18"/>
    </row>
    <row r="654">
      <c r="D654" s="18"/>
    </row>
    <row r="655">
      <c r="D655" s="18"/>
    </row>
    <row r="656">
      <c r="D656" s="18"/>
    </row>
    <row r="657">
      <c r="D657" s="18"/>
    </row>
    <row r="658">
      <c r="D658" s="18"/>
    </row>
    <row r="659">
      <c r="D659" s="18"/>
    </row>
    <row r="660">
      <c r="D660" s="18"/>
    </row>
    <row r="661">
      <c r="D661" s="18"/>
    </row>
    <row r="662">
      <c r="D662" s="18"/>
    </row>
    <row r="663">
      <c r="D663" s="18"/>
    </row>
    <row r="664">
      <c r="D664" s="18"/>
    </row>
    <row r="665">
      <c r="D665" s="18"/>
    </row>
    <row r="666">
      <c r="D666" s="18"/>
    </row>
    <row r="667">
      <c r="D667" s="18"/>
    </row>
    <row r="668">
      <c r="D668" s="18"/>
    </row>
    <row r="669">
      <c r="D669" s="18"/>
    </row>
    <row r="670">
      <c r="D670" s="18"/>
    </row>
    <row r="671">
      <c r="D671" s="18"/>
    </row>
    <row r="672">
      <c r="D672" s="18"/>
    </row>
    <row r="673">
      <c r="D673" s="18"/>
    </row>
    <row r="674">
      <c r="D674" s="18"/>
    </row>
    <row r="675">
      <c r="D675" s="18"/>
    </row>
    <row r="676">
      <c r="D676" s="18"/>
    </row>
    <row r="677">
      <c r="D677" s="18"/>
    </row>
    <row r="678">
      <c r="D678" s="18"/>
    </row>
    <row r="679">
      <c r="D679" s="18"/>
    </row>
    <row r="680">
      <c r="D680" s="18"/>
    </row>
    <row r="681">
      <c r="D681" s="18"/>
    </row>
    <row r="682">
      <c r="D682" s="18"/>
    </row>
    <row r="683">
      <c r="D683" s="18"/>
    </row>
    <row r="684">
      <c r="D684" s="18"/>
    </row>
    <row r="685">
      <c r="D685" s="18"/>
    </row>
    <row r="686">
      <c r="D686" s="18"/>
    </row>
    <row r="687">
      <c r="D687" s="18"/>
    </row>
    <row r="688">
      <c r="D688" s="18"/>
    </row>
    <row r="689">
      <c r="D689" s="18"/>
    </row>
    <row r="690">
      <c r="D690" s="18"/>
    </row>
    <row r="691">
      <c r="D691" s="18"/>
    </row>
    <row r="692">
      <c r="D692" s="18"/>
    </row>
    <row r="693">
      <c r="D693" s="18"/>
    </row>
    <row r="694">
      <c r="D694" s="18"/>
    </row>
    <row r="695">
      <c r="D695" s="18"/>
    </row>
    <row r="696">
      <c r="D696" s="18"/>
    </row>
    <row r="697">
      <c r="D697" s="18"/>
    </row>
    <row r="698">
      <c r="D698" s="18"/>
    </row>
    <row r="699">
      <c r="D699" s="18"/>
    </row>
    <row r="700">
      <c r="D700" s="18"/>
    </row>
    <row r="701">
      <c r="D701" s="18"/>
    </row>
    <row r="702">
      <c r="D702" s="18"/>
    </row>
    <row r="703">
      <c r="D703" s="18"/>
    </row>
    <row r="704">
      <c r="D704" s="18"/>
    </row>
    <row r="705">
      <c r="D705" s="18"/>
    </row>
    <row r="706">
      <c r="D706" s="18"/>
    </row>
    <row r="707">
      <c r="D707" s="18"/>
    </row>
    <row r="708">
      <c r="D708" s="18"/>
    </row>
    <row r="709">
      <c r="D709" s="18"/>
    </row>
    <row r="710">
      <c r="D710" s="18"/>
    </row>
    <row r="711">
      <c r="D711" s="18"/>
    </row>
    <row r="712">
      <c r="D712" s="18"/>
    </row>
    <row r="713">
      <c r="D713" s="18"/>
    </row>
    <row r="714">
      <c r="D714" s="18"/>
    </row>
    <row r="715">
      <c r="D715" s="18"/>
    </row>
    <row r="716">
      <c r="D716" s="18"/>
    </row>
    <row r="717">
      <c r="D717" s="18"/>
    </row>
    <row r="718">
      <c r="D718" s="18"/>
    </row>
    <row r="719">
      <c r="D719" s="18"/>
    </row>
    <row r="720">
      <c r="D720" s="18"/>
    </row>
    <row r="721">
      <c r="D721" s="18"/>
    </row>
    <row r="722">
      <c r="D722" s="18"/>
    </row>
    <row r="723">
      <c r="D723" s="18"/>
    </row>
    <row r="724">
      <c r="D724" s="18"/>
    </row>
    <row r="725">
      <c r="D725" s="18"/>
    </row>
    <row r="726">
      <c r="D726" s="18"/>
    </row>
    <row r="727">
      <c r="D727" s="18"/>
    </row>
    <row r="728">
      <c r="D728" s="18"/>
    </row>
    <row r="729">
      <c r="D729" s="18"/>
    </row>
    <row r="730">
      <c r="D730" s="18"/>
    </row>
    <row r="731">
      <c r="D731" s="18"/>
    </row>
    <row r="732">
      <c r="D732" s="18"/>
    </row>
    <row r="733">
      <c r="D733" s="18"/>
    </row>
    <row r="734">
      <c r="D734" s="18"/>
    </row>
    <row r="735">
      <c r="D735" s="18"/>
    </row>
    <row r="736">
      <c r="D736" s="18"/>
    </row>
    <row r="737">
      <c r="D737" s="18"/>
    </row>
    <row r="738">
      <c r="D738" s="18"/>
    </row>
    <row r="739">
      <c r="D739" s="18"/>
    </row>
    <row r="740">
      <c r="D740" s="18"/>
    </row>
    <row r="741">
      <c r="D741" s="18"/>
    </row>
    <row r="742">
      <c r="D742" s="18"/>
    </row>
    <row r="743">
      <c r="D743" s="18"/>
    </row>
    <row r="744">
      <c r="D744" s="18"/>
    </row>
    <row r="745">
      <c r="D745" s="18"/>
    </row>
    <row r="746">
      <c r="D746" s="18"/>
    </row>
    <row r="747">
      <c r="D747" s="18"/>
    </row>
    <row r="748">
      <c r="D748" s="18"/>
    </row>
    <row r="749">
      <c r="D749" s="18"/>
    </row>
    <row r="750">
      <c r="D750" s="18"/>
    </row>
    <row r="751">
      <c r="D751" s="18"/>
    </row>
    <row r="752">
      <c r="D752" s="18"/>
    </row>
    <row r="753">
      <c r="D753" s="18"/>
    </row>
    <row r="754">
      <c r="D754" s="18"/>
    </row>
    <row r="755">
      <c r="D755" s="18"/>
    </row>
    <row r="756">
      <c r="D756" s="18"/>
    </row>
    <row r="757">
      <c r="D757" s="18"/>
    </row>
    <row r="758">
      <c r="D758" s="18"/>
    </row>
    <row r="759">
      <c r="D759" s="18"/>
    </row>
    <row r="760">
      <c r="D760" s="18"/>
    </row>
    <row r="761">
      <c r="D761" s="18"/>
    </row>
    <row r="762">
      <c r="D762" s="18"/>
    </row>
    <row r="763">
      <c r="D763" s="18"/>
    </row>
    <row r="764">
      <c r="D764" s="18"/>
    </row>
    <row r="765">
      <c r="D765" s="18"/>
    </row>
    <row r="766">
      <c r="D766" s="18"/>
    </row>
    <row r="767">
      <c r="D767" s="18"/>
    </row>
    <row r="768">
      <c r="D768" s="18"/>
    </row>
    <row r="769">
      <c r="D769" s="18"/>
    </row>
    <row r="770">
      <c r="D770" s="18"/>
    </row>
    <row r="771">
      <c r="D771" s="18"/>
    </row>
    <row r="772">
      <c r="D772" s="18"/>
    </row>
    <row r="773">
      <c r="D773" s="18"/>
    </row>
    <row r="774">
      <c r="D774" s="18"/>
    </row>
    <row r="775">
      <c r="D775" s="18"/>
    </row>
    <row r="776">
      <c r="D776" s="18"/>
    </row>
    <row r="777">
      <c r="D777" s="18"/>
    </row>
    <row r="778">
      <c r="D778" s="18"/>
    </row>
    <row r="779">
      <c r="D779" s="18"/>
    </row>
    <row r="780">
      <c r="D780" s="18"/>
    </row>
    <row r="781">
      <c r="D781" s="18"/>
    </row>
    <row r="782">
      <c r="D782" s="18"/>
    </row>
    <row r="783">
      <c r="D783" s="18"/>
    </row>
    <row r="784">
      <c r="D784" s="18"/>
    </row>
    <row r="785">
      <c r="D785" s="18"/>
    </row>
    <row r="786">
      <c r="D786" s="18"/>
    </row>
    <row r="787">
      <c r="D787" s="18"/>
    </row>
    <row r="788">
      <c r="D788" s="18"/>
    </row>
    <row r="789">
      <c r="D789" s="18"/>
    </row>
    <row r="790">
      <c r="D790" s="18"/>
    </row>
    <row r="791">
      <c r="D791" s="18"/>
    </row>
    <row r="792">
      <c r="D792" s="18"/>
    </row>
    <row r="793">
      <c r="D793" s="18"/>
    </row>
    <row r="794">
      <c r="D794" s="18"/>
    </row>
    <row r="795">
      <c r="D795" s="18"/>
    </row>
    <row r="796">
      <c r="D796" s="18"/>
    </row>
    <row r="797">
      <c r="D797" s="18"/>
    </row>
    <row r="798">
      <c r="D798" s="18"/>
    </row>
    <row r="799">
      <c r="D799" s="18"/>
    </row>
    <row r="800">
      <c r="D800" s="18"/>
    </row>
    <row r="801">
      <c r="D801" s="18"/>
    </row>
    <row r="802">
      <c r="D802" s="18"/>
    </row>
    <row r="803">
      <c r="D803" s="18"/>
    </row>
    <row r="804">
      <c r="D804" s="18"/>
    </row>
    <row r="805">
      <c r="D805" s="18"/>
    </row>
    <row r="806">
      <c r="D806" s="18"/>
    </row>
    <row r="807">
      <c r="D807" s="18"/>
    </row>
    <row r="808">
      <c r="D808" s="18"/>
    </row>
    <row r="809">
      <c r="D809" s="18"/>
    </row>
    <row r="810">
      <c r="D810" s="18"/>
    </row>
    <row r="811">
      <c r="D811" s="18"/>
    </row>
    <row r="812">
      <c r="D812" s="18"/>
    </row>
    <row r="813">
      <c r="D813" s="18"/>
    </row>
    <row r="814">
      <c r="D814" s="18"/>
    </row>
    <row r="815">
      <c r="D815" s="18"/>
    </row>
    <row r="816">
      <c r="D816" s="18"/>
    </row>
    <row r="817">
      <c r="D817" s="18"/>
    </row>
    <row r="818">
      <c r="D818" s="18"/>
    </row>
    <row r="819">
      <c r="D819" s="18"/>
    </row>
    <row r="820">
      <c r="D820" s="18"/>
    </row>
    <row r="821">
      <c r="D821" s="18"/>
    </row>
    <row r="822">
      <c r="D822" s="18"/>
    </row>
    <row r="823">
      <c r="D823" s="18"/>
    </row>
    <row r="824">
      <c r="D824" s="18"/>
    </row>
    <row r="825">
      <c r="D825" s="18"/>
    </row>
    <row r="826">
      <c r="D826" s="18"/>
    </row>
    <row r="827">
      <c r="D827" s="18"/>
    </row>
    <row r="828">
      <c r="D828" s="18"/>
    </row>
    <row r="829">
      <c r="D829" s="18"/>
    </row>
    <row r="830">
      <c r="D830" s="18"/>
    </row>
    <row r="831">
      <c r="D831" s="18"/>
    </row>
    <row r="832">
      <c r="D832" s="18"/>
    </row>
    <row r="833">
      <c r="D833" s="18"/>
    </row>
    <row r="834">
      <c r="D834" s="18"/>
    </row>
    <row r="835">
      <c r="D835" s="18"/>
    </row>
    <row r="836">
      <c r="D836" s="18"/>
    </row>
    <row r="837">
      <c r="D837" s="18"/>
    </row>
    <row r="838">
      <c r="D838" s="18"/>
    </row>
    <row r="839">
      <c r="D839" s="18"/>
    </row>
    <row r="840">
      <c r="D840" s="18"/>
    </row>
    <row r="841">
      <c r="D841" s="18"/>
    </row>
    <row r="842">
      <c r="D842" s="18"/>
    </row>
    <row r="843">
      <c r="D843" s="18"/>
    </row>
    <row r="844">
      <c r="D844" s="18"/>
    </row>
    <row r="845">
      <c r="D845" s="18"/>
    </row>
    <row r="846">
      <c r="D846" s="18"/>
    </row>
    <row r="847">
      <c r="D847" s="18"/>
    </row>
    <row r="848">
      <c r="D848" s="18"/>
    </row>
    <row r="849">
      <c r="D849" s="18"/>
    </row>
    <row r="850">
      <c r="D850" s="18"/>
    </row>
    <row r="851">
      <c r="D851" s="18"/>
    </row>
    <row r="852">
      <c r="D852" s="18"/>
    </row>
    <row r="853">
      <c r="D853" s="18"/>
    </row>
    <row r="854">
      <c r="D854" s="18"/>
    </row>
    <row r="855">
      <c r="D855" s="18"/>
    </row>
    <row r="856">
      <c r="D856" s="18"/>
    </row>
    <row r="857">
      <c r="D857" s="18"/>
    </row>
    <row r="858">
      <c r="D858" s="18"/>
    </row>
    <row r="859">
      <c r="D859" s="18"/>
    </row>
    <row r="860">
      <c r="D860" s="18"/>
    </row>
    <row r="861">
      <c r="D861" s="18"/>
    </row>
    <row r="862">
      <c r="D862" s="18"/>
    </row>
    <row r="863">
      <c r="D863" s="18"/>
    </row>
    <row r="864">
      <c r="D864" s="18"/>
    </row>
    <row r="865">
      <c r="D865" s="18"/>
    </row>
    <row r="866">
      <c r="D866" s="18"/>
    </row>
    <row r="867">
      <c r="D867" s="18"/>
    </row>
    <row r="868">
      <c r="D868" s="18"/>
    </row>
    <row r="869">
      <c r="D869" s="18"/>
    </row>
    <row r="870">
      <c r="D870" s="18"/>
    </row>
    <row r="871">
      <c r="D871" s="18"/>
    </row>
    <row r="872">
      <c r="D872" s="18"/>
    </row>
    <row r="873">
      <c r="D873" s="18"/>
    </row>
    <row r="874">
      <c r="D874" s="18"/>
    </row>
    <row r="875">
      <c r="D875" s="18"/>
    </row>
    <row r="876">
      <c r="D876" s="18"/>
    </row>
    <row r="877">
      <c r="D877" s="18"/>
    </row>
    <row r="878">
      <c r="D878" s="18"/>
    </row>
    <row r="879">
      <c r="D879" s="18"/>
    </row>
    <row r="880">
      <c r="D880" s="18"/>
    </row>
    <row r="881">
      <c r="D881" s="18"/>
    </row>
    <row r="882">
      <c r="D882" s="18"/>
    </row>
    <row r="883">
      <c r="D883" s="18"/>
    </row>
    <row r="884">
      <c r="D884" s="18"/>
    </row>
    <row r="885">
      <c r="D885" s="18"/>
    </row>
    <row r="886">
      <c r="D886" s="18"/>
    </row>
    <row r="887">
      <c r="D887" s="18"/>
    </row>
    <row r="888">
      <c r="D888" s="18"/>
    </row>
    <row r="889">
      <c r="D889" s="18"/>
    </row>
    <row r="890">
      <c r="D890" s="18"/>
    </row>
    <row r="891">
      <c r="D891" s="18"/>
    </row>
    <row r="892">
      <c r="D892" s="18"/>
    </row>
    <row r="893">
      <c r="D893" s="18"/>
    </row>
    <row r="894">
      <c r="D894" s="18"/>
    </row>
    <row r="895">
      <c r="D895" s="18"/>
    </row>
    <row r="896">
      <c r="D896" s="18"/>
    </row>
    <row r="897">
      <c r="D897" s="18"/>
    </row>
    <row r="898">
      <c r="D898" s="18"/>
    </row>
    <row r="899">
      <c r="D899" s="18"/>
    </row>
    <row r="900">
      <c r="D900" s="18"/>
    </row>
    <row r="901">
      <c r="D901" s="18"/>
    </row>
    <row r="902">
      <c r="D902" s="18"/>
    </row>
    <row r="903">
      <c r="D903" s="18"/>
    </row>
    <row r="904">
      <c r="D904" s="18"/>
    </row>
    <row r="905">
      <c r="D905" s="18"/>
    </row>
    <row r="906">
      <c r="D906" s="18"/>
    </row>
    <row r="907">
      <c r="D907" s="18"/>
    </row>
    <row r="908">
      <c r="D908" s="18"/>
    </row>
    <row r="909">
      <c r="D909" s="18"/>
    </row>
    <row r="910">
      <c r="D910" s="18"/>
    </row>
    <row r="911">
      <c r="D911" s="18"/>
    </row>
    <row r="912">
      <c r="D912" s="18"/>
    </row>
    <row r="913">
      <c r="D913" s="18"/>
    </row>
    <row r="914">
      <c r="D914" s="18"/>
    </row>
    <row r="915">
      <c r="D915" s="18"/>
    </row>
    <row r="916">
      <c r="D916" s="18"/>
    </row>
    <row r="917">
      <c r="D917" s="18"/>
    </row>
    <row r="918">
      <c r="D918" s="18"/>
    </row>
    <row r="919">
      <c r="D919" s="18"/>
    </row>
    <row r="920">
      <c r="D920" s="18"/>
    </row>
    <row r="921">
      <c r="D921" s="18"/>
    </row>
    <row r="922">
      <c r="D922" s="18"/>
    </row>
    <row r="923">
      <c r="D923" s="18"/>
    </row>
    <row r="924">
      <c r="D924" s="18"/>
    </row>
    <row r="925">
      <c r="D925" s="18"/>
    </row>
    <row r="926">
      <c r="D926" s="18"/>
    </row>
    <row r="927">
      <c r="D927" s="18"/>
    </row>
    <row r="928">
      <c r="D928" s="18"/>
    </row>
    <row r="929">
      <c r="D929" s="18"/>
    </row>
    <row r="930">
      <c r="D930" s="18"/>
    </row>
    <row r="931">
      <c r="D931" s="18"/>
    </row>
    <row r="932">
      <c r="D932" s="18"/>
    </row>
    <row r="933">
      <c r="D933" s="18"/>
    </row>
    <row r="934">
      <c r="D934" s="18"/>
    </row>
    <row r="935">
      <c r="D935" s="18"/>
    </row>
    <row r="936">
      <c r="D936" s="18"/>
    </row>
    <row r="937">
      <c r="D937" s="18"/>
    </row>
    <row r="938">
      <c r="D938" s="18"/>
    </row>
    <row r="939">
      <c r="D939" s="18"/>
    </row>
    <row r="940">
      <c r="D940" s="18"/>
    </row>
    <row r="941">
      <c r="D941" s="18"/>
    </row>
    <row r="942">
      <c r="D942" s="18"/>
    </row>
    <row r="943">
      <c r="D943" s="18"/>
    </row>
    <row r="944">
      <c r="D944" s="18"/>
    </row>
    <row r="945">
      <c r="D945" s="18"/>
    </row>
    <row r="946">
      <c r="D946" s="18"/>
    </row>
    <row r="947">
      <c r="D947" s="18"/>
    </row>
    <row r="948">
      <c r="D948" s="18"/>
    </row>
    <row r="949">
      <c r="D949" s="18"/>
    </row>
    <row r="950">
      <c r="D950" s="18"/>
    </row>
    <row r="951">
      <c r="D951" s="18"/>
    </row>
    <row r="952">
      <c r="D952" s="18"/>
    </row>
    <row r="953">
      <c r="D953" s="18"/>
    </row>
    <row r="954">
      <c r="D954" s="18"/>
    </row>
    <row r="955">
      <c r="D955" s="18"/>
    </row>
    <row r="956">
      <c r="D956" s="18"/>
    </row>
    <row r="957">
      <c r="D957" s="18"/>
    </row>
    <row r="958">
      <c r="D958" s="18"/>
    </row>
    <row r="959">
      <c r="D959" s="18"/>
    </row>
    <row r="960">
      <c r="D960" s="18"/>
    </row>
    <row r="961">
      <c r="D961" s="18"/>
    </row>
    <row r="962">
      <c r="D962" s="18"/>
    </row>
    <row r="963">
      <c r="D963" s="18"/>
    </row>
    <row r="964">
      <c r="D964" s="18"/>
    </row>
    <row r="965">
      <c r="D965" s="18"/>
    </row>
    <row r="966">
      <c r="D966" s="18"/>
    </row>
    <row r="967">
      <c r="D967" s="18"/>
    </row>
    <row r="968">
      <c r="D968" s="18"/>
    </row>
    <row r="969">
      <c r="D969" s="18"/>
    </row>
    <row r="970">
      <c r="D970" s="18"/>
    </row>
    <row r="971">
      <c r="D971" s="18"/>
    </row>
    <row r="972">
      <c r="D972" s="18"/>
    </row>
    <row r="973">
      <c r="D973" s="18"/>
    </row>
    <row r="974">
      <c r="D974" s="18"/>
    </row>
    <row r="975">
      <c r="D975" s="18"/>
    </row>
    <row r="976">
      <c r="D976" s="18"/>
    </row>
    <row r="977">
      <c r="D977" s="18"/>
    </row>
    <row r="978">
      <c r="D978" s="18"/>
    </row>
    <row r="979">
      <c r="D979" s="18"/>
    </row>
    <row r="980">
      <c r="D980" s="18"/>
    </row>
    <row r="981">
      <c r="D981" s="18"/>
    </row>
    <row r="982">
      <c r="D982" s="18"/>
    </row>
    <row r="983">
      <c r="D983" s="18"/>
    </row>
    <row r="984">
      <c r="D984" s="18"/>
    </row>
    <row r="985">
      <c r="D985" s="18"/>
    </row>
    <row r="986">
      <c r="D986" s="18"/>
    </row>
    <row r="987">
      <c r="D987" s="18"/>
    </row>
    <row r="988">
      <c r="D988" s="18"/>
    </row>
    <row r="989">
      <c r="D989" s="18"/>
    </row>
    <row r="990">
      <c r="D990" s="18"/>
    </row>
    <row r="991">
      <c r="D991" s="18"/>
    </row>
    <row r="992">
      <c r="D992" s="18"/>
    </row>
    <row r="993">
      <c r="D993" s="18"/>
    </row>
    <row r="994">
      <c r="D994" s="18"/>
    </row>
    <row r="995">
      <c r="D995" s="18"/>
    </row>
    <row r="996">
      <c r="D996" s="18"/>
    </row>
    <row r="997">
      <c r="D997" s="18"/>
    </row>
    <row r="998">
      <c r="D998" s="18"/>
    </row>
    <row r="999">
      <c r="D999" s="18"/>
    </row>
    <row r="1000">
      <c r="D1000" s="1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31.86"/>
    <col customWidth="1" min="3" max="3" width="32.14"/>
    <col customWidth="1" min="5" max="5" width="20.86"/>
  </cols>
  <sheetData>
    <row r="1">
      <c r="A1" s="14" t="s">
        <v>126</v>
      </c>
      <c r="B1" s="14" t="s">
        <v>98</v>
      </c>
      <c r="D1" s="9"/>
      <c r="E1" s="14" t="s">
        <v>201</v>
      </c>
      <c r="F1" s="30">
        <v>1465.44</v>
      </c>
      <c r="G1" s="14" t="s">
        <v>346</v>
      </c>
    </row>
    <row r="2">
      <c r="A2" s="14" t="s">
        <v>129</v>
      </c>
      <c r="B2" s="86">
        <v>43543.0</v>
      </c>
      <c r="C2" s="87" t="s">
        <v>130</v>
      </c>
      <c r="D2" s="5">
        <v>2130.35</v>
      </c>
      <c r="E2" s="14" t="s">
        <v>201</v>
      </c>
      <c r="F2" s="30">
        <v>96.25</v>
      </c>
      <c r="G2" s="14" t="s">
        <v>203</v>
      </c>
    </row>
    <row r="3">
      <c r="A3" s="14" t="s">
        <v>131</v>
      </c>
      <c r="B3" s="86">
        <v>43584.0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350</v>
      </c>
      <c r="C4" s="87" t="s">
        <v>214</v>
      </c>
      <c r="D4" s="5">
        <v>0.0</v>
      </c>
      <c r="F4" s="30"/>
    </row>
    <row r="5">
      <c r="C5" s="87" t="s">
        <v>139</v>
      </c>
      <c r="D5" s="5">
        <v>0.0</v>
      </c>
      <c r="F5" s="30"/>
    </row>
    <row r="6">
      <c r="A6" s="7" t="s">
        <v>140</v>
      </c>
      <c r="C6" s="18"/>
      <c r="E6" s="7" t="s">
        <v>220</v>
      </c>
      <c r="F6" s="88">
        <f>sum(F1:F5)</f>
        <v>1561.69</v>
      </c>
    </row>
    <row r="7">
      <c r="A7" s="14" t="s">
        <v>241</v>
      </c>
      <c r="B7" s="91">
        <v>568.66</v>
      </c>
      <c r="C7" s="7" t="s">
        <v>142</v>
      </c>
      <c r="D7" s="5">
        <v>3261.24</v>
      </c>
      <c r="G7" s="9"/>
    </row>
    <row r="8">
      <c r="B8" s="91"/>
      <c r="C8" s="7" t="s">
        <v>144</v>
      </c>
      <c r="D8" s="5">
        <v>0.0</v>
      </c>
      <c r="G8" s="92"/>
    </row>
    <row r="9">
      <c r="B9" s="30"/>
      <c r="C9" s="7" t="s">
        <v>147</v>
      </c>
      <c r="D9" s="5">
        <v>0.0</v>
      </c>
      <c r="G9" s="85"/>
    </row>
    <row r="10">
      <c r="B10" s="30"/>
      <c r="C10" s="7" t="s">
        <v>150</v>
      </c>
      <c r="D10" s="5">
        <v>0.0</v>
      </c>
      <c r="F10" s="7"/>
      <c r="G10" s="88"/>
    </row>
    <row r="11">
      <c r="C11" s="18"/>
      <c r="G11" s="9"/>
    </row>
    <row r="12">
      <c r="C12" s="7" t="s">
        <v>153</v>
      </c>
      <c r="D12" s="88">
        <f t="shared" ref="D12:D15" si="1">sum(D7-D2)</f>
        <v>1130.89</v>
      </c>
      <c r="G12" s="85"/>
    </row>
    <row r="13">
      <c r="A13" s="14" t="s">
        <v>156</v>
      </c>
      <c r="B13" s="93">
        <f>sum(B7:B10)</f>
        <v>568.66</v>
      </c>
      <c r="C13" s="7" t="s">
        <v>157</v>
      </c>
      <c r="D13" s="88">
        <f t="shared" si="1"/>
        <v>0</v>
      </c>
      <c r="G13" s="85"/>
    </row>
    <row r="14">
      <c r="A14" s="14" t="s">
        <v>159</v>
      </c>
      <c r="B14" s="95">
        <f>sum(F6)</f>
        <v>1561.69</v>
      </c>
      <c r="C14" s="7" t="s">
        <v>160</v>
      </c>
      <c r="D14" s="88">
        <f t="shared" si="1"/>
        <v>0</v>
      </c>
      <c r="G14" s="85"/>
    </row>
    <row r="15">
      <c r="A15" s="7" t="s">
        <v>161</v>
      </c>
      <c r="B15" s="90">
        <f>sum(B13:B14)</f>
        <v>2130.35</v>
      </c>
      <c r="C15" s="7" t="s">
        <v>162</v>
      </c>
      <c r="D15" s="88">
        <f t="shared" si="1"/>
        <v>0</v>
      </c>
      <c r="G15" s="85"/>
    </row>
    <row r="16">
      <c r="A16" s="14" t="s">
        <v>164</v>
      </c>
      <c r="B16" s="95">
        <v>3261.24</v>
      </c>
      <c r="D16" s="9"/>
      <c r="G16" s="85"/>
    </row>
    <row r="17">
      <c r="A17" s="14" t="s">
        <v>166</v>
      </c>
      <c r="B17" s="95">
        <v>109.17</v>
      </c>
      <c r="D17" s="9"/>
      <c r="F17" s="7"/>
      <c r="G17" s="88"/>
    </row>
    <row r="18">
      <c r="A18" s="14" t="s">
        <v>168</v>
      </c>
      <c r="B18" s="99">
        <f>sum(B16+B17)</f>
        <v>3370.41</v>
      </c>
      <c r="D18" s="9"/>
      <c r="G18" s="9"/>
    </row>
    <row r="19">
      <c r="A19" s="14" t="s">
        <v>169</v>
      </c>
      <c r="B19" s="90">
        <f>sum(B16-B15)</f>
        <v>1130.89</v>
      </c>
      <c r="D19" s="9"/>
    </row>
    <row r="20">
      <c r="A20" s="14" t="s">
        <v>351</v>
      </c>
      <c r="B20" s="103">
        <f>sum(B15*1.6)</f>
        <v>3408.56</v>
      </c>
      <c r="D20" s="9"/>
    </row>
    <row r="21">
      <c r="A21" s="14" t="s">
        <v>173</v>
      </c>
      <c r="B21" s="30">
        <v>0.0</v>
      </c>
      <c r="D21" s="9"/>
    </row>
    <row r="22">
      <c r="D22" s="9"/>
    </row>
    <row r="23">
      <c r="D23" s="9"/>
    </row>
    <row r="24">
      <c r="D24" s="9"/>
    </row>
    <row r="25">
      <c r="D25" s="9"/>
    </row>
    <row r="26">
      <c r="D26" s="9"/>
    </row>
    <row r="27">
      <c r="D27" s="9"/>
    </row>
    <row r="28">
      <c r="D28" s="9"/>
    </row>
    <row r="29">
      <c r="D29" s="9"/>
    </row>
    <row r="30">
      <c r="D30" s="9"/>
    </row>
    <row r="31">
      <c r="D31" s="9"/>
    </row>
    <row r="32">
      <c r="D32" s="9"/>
    </row>
    <row r="33">
      <c r="D33" s="9"/>
    </row>
    <row r="34">
      <c r="D34" s="9"/>
    </row>
    <row r="35">
      <c r="D35" s="9"/>
    </row>
    <row r="36">
      <c r="D36" s="9"/>
    </row>
    <row r="37">
      <c r="D37" s="9"/>
    </row>
    <row r="38">
      <c r="D38" s="9"/>
    </row>
    <row r="39">
      <c r="D39" s="9"/>
    </row>
    <row r="40">
      <c r="D40" s="9"/>
    </row>
    <row r="41">
      <c r="D41" s="9"/>
    </row>
    <row r="42">
      <c r="D42" s="9"/>
    </row>
    <row r="43">
      <c r="D43" s="9"/>
    </row>
    <row r="44">
      <c r="D44" s="9"/>
    </row>
    <row r="45">
      <c r="D45" s="9"/>
    </row>
    <row r="46">
      <c r="D46" s="9"/>
    </row>
    <row r="47">
      <c r="D47" s="9"/>
    </row>
    <row r="48">
      <c r="D48" s="9"/>
    </row>
    <row r="49">
      <c r="D49" s="9"/>
    </row>
    <row r="50">
      <c r="D50" s="9"/>
    </row>
    <row r="51">
      <c r="D51" s="9"/>
    </row>
    <row r="52">
      <c r="D52" s="9"/>
    </row>
    <row r="53">
      <c r="D53" s="9"/>
    </row>
    <row r="54">
      <c r="D54" s="9"/>
    </row>
    <row r="55">
      <c r="D55" s="9"/>
    </row>
    <row r="56">
      <c r="D56" s="9"/>
    </row>
    <row r="57">
      <c r="D57" s="9"/>
    </row>
    <row r="58">
      <c r="D58" s="9"/>
    </row>
    <row r="59">
      <c r="D59" s="9"/>
    </row>
    <row r="60">
      <c r="D60" s="9"/>
    </row>
    <row r="61">
      <c r="D61" s="9"/>
    </row>
    <row r="62">
      <c r="D62" s="9"/>
    </row>
    <row r="63">
      <c r="D63" s="9"/>
    </row>
    <row r="64">
      <c r="D64" s="9"/>
    </row>
    <row r="65">
      <c r="D65" s="9"/>
    </row>
    <row r="66">
      <c r="D66" s="9"/>
    </row>
    <row r="67">
      <c r="D67" s="9"/>
    </row>
    <row r="68">
      <c r="D68" s="9"/>
    </row>
    <row r="69">
      <c r="D69" s="9"/>
    </row>
    <row r="70">
      <c r="D70" s="9"/>
    </row>
    <row r="71">
      <c r="D71" s="9"/>
    </row>
    <row r="72">
      <c r="D72" s="9"/>
    </row>
    <row r="73">
      <c r="D73" s="9"/>
    </row>
    <row r="74">
      <c r="D74" s="9"/>
    </row>
    <row r="75">
      <c r="D75" s="9"/>
    </row>
    <row r="76">
      <c r="D76" s="9"/>
    </row>
    <row r="77">
      <c r="D77" s="9"/>
    </row>
    <row r="78">
      <c r="D78" s="9"/>
    </row>
    <row r="79">
      <c r="D79" s="9"/>
    </row>
    <row r="80">
      <c r="D80" s="9"/>
    </row>
    <row r="81">
      <c r="D81" s="9"/>
    </row>
    <row r="82">
      <c r="D82" s="9"/>
    </row>
    <row r="83">
      <c r="D83" s="9"/>
    </row>
    <row r="84">
      <c r="D84" s="9"/>
    </row>
    <row r="85">
      <c r="D85" s="9"/>
    </row>
    <row r="86">
      <c r="D86" s="9"/>
    </row>
    <row r="87">
      <c r="D87" s="9"/>
    </row>
    <row r="88">
      <c r="D88" s="9"/>
    </row>
    <row r="89">
      <c r="D89" s="9"/>
    </row>
    <row r="90">
      <c r="D90" s="9"/>
    </row>
    <row r="91">
      <c r="D91" s="9"/>
    </row>
    <row r="92">
      <c r="D92" s="9"/>
    </row>
    <row r="93">
      <c r="D93" s="9"/>
    </row>
    <row r="94">
      <c r="D94" s="9"/>
    </row>
    <row r="95">
      <c r="D95" s="9"/>
    </row>
    <row r="96">
      <c r="D96" s="9"/>
    </row>
    <row r="97">
      <c r="D97" s="9"/>
    </row>
    <row r="98">
      <c r="D98" s="9"/>
    </row>
    <row r="99">
      <c r="D99" s="9"/>
    </row>
    <row r="100">
      <c r="D100" s="9"/>
    </row>
    <row r="101">
      <c r="D101" s="9"/>
    </row>
    <row r="102">
      <c r="D102" s="9"/>
    </row>
    <row r="103">
      <c r="D103" s="9"/>
    </row>
    <row r="104">
      <c r="D104" s="9"/>
    </row>
    <row r="105">
      <c r="D105" s="9"/>
    </row>
    <row r="106">
      <c r="D106" s="9"/>
    </row>
    <row r="107">
      <c r="D107" s="9"/>
    </row>
    <row r="108">
      <c r="D108" s="9"/>
    </row>
    <row r="109">
      <c r="D109" s="9"/>
    </row>
    <row r="110">
      <c r="D110" s="9"/>
    </row>
    <row r="111">
      <c r="D111" s="9"/>
    </row>
    <row r="112">
      <c r="D112" s="9"/>
    </row>
    <row r="113">
      <c r="D113" s="9"/>
    </row>
    <row r="114">
      <c r="D114" s="9"/>
    </row>
    <row r="115">
      <c r="D115" s="9"/>
    </row>
    <row r="116">
      <c r="D116" s="9"/>
    </row>
    <row r="117">
      <c r="D117" s="9"/>
    </row>
    <row r="118">
      <c r="D118" s="9"/>
    </row>
    <row r="119">
      <c r="D119" s="9"/>
    </row>
    <row r="120">
      <c r="D120" s="9"/>
    </row>
    <row r="121">
      <c r="D121" s="9"/>
    </row>
    <row r="122">
      <c r="D122" s="9"/>
    </row>
    <row r="123">
      <c r="D123" s="9"/>
    </row>
    <row r="124">
      <c r="D124" s="9"/>
    </row>
    <row r="125">
      <c r="D125" s="9"/>
    </row>
    <row r="126">
      <c r="D126" s="9"/>
    </row>
    <row r="127">
      <c r="D127" s="9"/>
    </row>
    <row r="128">
      <c r="D128" s="9"/>
    </row>
    <row r="129">
      <c r="D129" s="9"/>
    </row>
    <row r="130">
      <c r="D130" s="9"/>
    </row>
    <row r="131">
      <c r="D131" s="9"/>
    </row>
    <row r="132">
      <c r="D132" s="9"/>
    </row>
    <row r="133">
      <c r="D133" s="9"/>
    </row>
    <row r="134">
      <c r="D134" s="9"/>
    </row>
    <row r="135">
      <c r="D135" s="9"/>
    </row>
    <row r="136">
      <c r="D136" s="9"/>
    </row>
    <row r="137">
      <c r="D137" s="9"/>
    </row>
    <row r="138">
      <c r="D138" s="9"/>
    </row>
    <row r="139">
      <c r="D139" s="9"/>
    </row>
    <row r="140">
      <c r="D140" s="9"/>
    </row>
    <row r="141">
      <c r="D141" s="9"/>
    </row>
    <row r="142">
      <c r="D142" s="9"/>
    </row>
    <row r="143">
      <c r="D143" s="9"/>
    </row>
    <row r="144">
      <c r="D144" s="9"/>
    </row>
    <row r="145">
      <c r="D145" s="9"/>
    </row>
    <row r="146">
      <c r="D146" s="9"/>
    </row>
    <row r="147">
      <c r="D147" s="9"/>
    </row>
    <row r="148">
      <c r="D148" s="9"/>
    </row>
    <row r="149">
      <c r="D149" s="9"/>
    </row>
    <row r="150">
      <c r="D150" s="9"/>
    </row>
    <row r="151">
      <c r="D151" s="9"/>
    </row>
    <row r="152">
      <c r="D152" s="9"/>
    </row>
    <row r="153">
      <c r="D153" s="9"/>
    </row>
    <row r="154">
      <c r="D154" s="9"/>
    </row>
    <row r="155">
      <c r="D155" s="9"/>
    </row>
    <row r="156">
      <c r="D156" s="9"/>
    </row>
    <row r="157">
      <c r="D157" s="9"/>
    </row>
    <row r="158">
      <c r="D158" s="9"/>
    </row>
    <row r="159">
      <c r="D159" s="9"/>
    </row>
    <row r="160">
      <c r="D160" s="9"/>
    </row>
    <row r="161">
      <c r="D161" s="9"/>
    </row>
    <row r="162">
      <c r="D162" s="9"/>
    </row>
    <row r="163">
      <c r="D163" s="9"/>
    </row>
    <row r="164">
      <c r="D164" s="9"/>
    </row>
    <row r="165">
      <c r="D165" s="9"/>
    </row>
    <row r="166">
      <c r="D166" s="9"/>
    </row>
    <row r="167">
      <c r="D167" s="9"/>
    </row>
    <row r="168">
      <c r="D168" s="9"/>
    </row>
    <row r="169">
      <c r="D169" s="9"/>
    </row>
    <row r="170">
      <c r="D170" s="9"/>
    </row>
    <row r="171">
      <c r="D171" s="9"/>
    </row>
    <row r="172">
      <c r="D172" s="9"/>
    </row>
    <row r="173">
      <c r="D173" s="9"/>
    </row>
    <row r="174">
      <c r="D174" s="9"/>
    </row>
    <row r="175">
      <c r="D175" s="9"/>
    </row>
    <row r="176">
      <c r="D176" s="9"/>
    </row>
    <row r="177">
      <c r="D177" s="9"/>
    </row>
    <row r="178">
      <c r="D178" s="9"/>
    </row>
    <row r="179">
      <c r="D179" s="9"/>
    </row>
    <row r="180">
      <c r="D180" s="9"/>
    </row>
    <row r="181">
      <c r="D181" s="9"/>
    </row>
    <row r="182">
      <c r="D182" s="9"/>
    </row>
    <row r="183">
      <c r="D183" s="9"/>
    </row>
    <row r="184">
      <c r="D184" s="9"/>
    </row>
    <row r="185">
      <c r="D185" s="9"/>
    </row>
    <row r="186">
      <c r="D186" s="9"/>
    </row>
    <row r="187">
      <c r="D187" s="9"/>
    </row>
    <row r="188">
      <c r="D188" s="9"/>
    </row>
    <row r="189">
      <c r="D189" s="9"/>
    </row>
    <row r="190">
      <c r="D190" s="9"/>
    </row>
    <row r="191">
      <c r="D191" s="9"/>
    </row>
    <row r="192">
      <c r="D192" s="9"/>
    </row>
    <row r="193">
      <c r="D193" s="9"/>
    </row>
    <row r="194">
      <c r="D194" s="9"/>
    </row>
    <row r="195">
      <c r="D195" s="9"/>
    </row>
    <row r="196">
      <c r="D196" s="9"/>
    </row>
    <row r="197">
      <c r="D197" s="9"/>
    </row>
    <row r="198">
      <c r="D198" s="9"/>
    </row>
    <row r="199">
      <c r="D199" s="9"/>
    </row>
    <row r="200">
      <c r="D200" s="9"/>
    </row>
    <row r="201">
      <c r="D201" s="9"/>
    </row>
    <row r="202">
      <c r="D202" s="9"/>
    </row>
    <row r="203">
      <c r="D203" s="9"/>
    </row>
    <row r="204">
      <c r="D204" s="9"/>
    </row>
    <row r="205">
      <c r="D205" s="9"/>
    </row>
    <row r="206">
      <c r="D206" s="9"/>
    </row>
    <row r="207">
      <c r="D207" s="9"/>
    </row>
    <row r="208">
      <c r="D208" s="9"/>
    </row>
    <row r="209">
      <c r="D209" s="9"/>
    </row>
    <row r="210">
      <c r="D210" s="9"/>
    </row>
    <row r="211">
      <c r="D211" s="9"/>
    </row>
    <row r="212">
      <c r="D212" s="9"/>
    </row>
    <row r="213">
      <c r="D213" s="9"/>
    </row>
    <row r="214">
      <c r="D214" s="9"/>
    </row>
    <row r="215">
      <c r="D215" s="9"/>
    </row>
    <row r="216">
      <c r="D216" s="9"/>
    </row>
    <row r="217">
      <c r="D217" s="9"/>
    </row>
    <row r="218">
      <c r="D218" s="9"/>
    </row>
    <row r="219">
      <c r="D219" s="9"/>
    </row>
    <row r="220">
      <c r="D220" s="9"/>
    </row>
    <row r="221">
      <c r="D221" s="9"/>
    </row>
    <row r="222">
      <c r="D222" s="9"/>
    </row>
    <row r="223">
      <c r="D223" s="9"/>
    </row>
    <row r="224">
      <c r="D224" s="9"/>
    </row>
    <row r="225">
      <c r="D225" s="9"/>
    </row>
    <row r="226">
      <c r="D226" s="9"/>
    </row>
    <row r="227">
      <c r="D227" s="9"/>
    </row>
    <row r="228">
      <c r="D228" s="9"/>
    </row>
    <row r="229">
      <c r="D229" s="9"/>
    </row>
    <row r="230">
      <c r="D230" s="9"/>
    </row>
    <row r="231">
      <c r="D231" s="9"/>
    </row>
    <row r="232">
      <c r="D232" s="9"/>
    </row>
    <row r="233">
      <c r="D233" s="9"/>
    </row>
    <row r="234">
      <c r="D234" s="9"/>
    </row>
    <row r="235">
      <c r="D235" s="9"/>
    </row>
    <row r="236">
      <c r="D236" s="9"/>
    </row>
    <row r="237">
      <c r="D237" s="9"/>
    </row>
    <row r="238">
      <c r="D238" s="9"/>
    </row>
    <row r="239">
      <c r="D239" s="9"/>
    </row>
    <row r="240">
      <c r="D240" s="9"/>
    </row>
    <row r="241">
      <c r="D241" s="9"/>
    </row>
    <row r="242">
      <c r="D242" s="9"/>
    </row>
    <row r="243">
      <c r="D243" s="9"/>
    </row>
    <row r="244">
      <c r="D244" s="9"/>
    </row>
    <row r="245">
      <c r="D245" s="9"/>
    </row>
    <row r="246">
      <c r="D246" s="9"/>
    </row>
    <row r="247">
      <c r="D247" s="9"/>
    </row>
    <row r="248">
      <c r="D248" s="9"/>
    </row>
    <row r="249">
      <c r="D249" s="9"/>
    </row>
    <row r="250">
      <c r="D250" s="9"/>
    </row>
    <row r="251">
      <c r="D251" s="9"/>
    </row>
    <row r="252">
      <c r="D252" s="9"/>
    </row>
    <row r="253">
      <c r="D253" s="9"/>
    </row>
    <row r="254">
      <c r="D254" s="9"/>
    </row>
    <row r="255">
      <c r="D255" s="9"/>
    </row>
    <row r="256">
      <c r="D256" s="9"/>
    </row>
    <row r="257">
      <c r="D257" s="9"/>
    </row>
    <row r="258">
      <c r="D258" s="9"/>
    </row>
    <row r="259">
      <c r="D259" s="9"/>
    </row>
    <row r="260">
      <c r="D260" s="9"/>
    </row>
    <row r="261">
      <c r="D261" s="9"/>
    </row>
    <row r="262">
      <c r="D262" s="9"/>
    </row>
    <row r="263">
      <c r="D263" s="9"/>
    </row>
    <row r="264">
      <c r="D264" s="9"/>
    </row>
    <row r="265">
      <c r="D265" s="9"/>
    </row>
    <row r="266">
      <c r="D266" s="9"/>
    </row>
    <row r="267">
      <c r="D267" s="9"/>
    </row>
    <row r="268">
      <c r="D268" s="9"/>
    </row>
    <row r="269">
      <c r="D269" s="9"/>
    </row>
    <row r="270">
      <c r="D270" s="9"/>
    </row>
    <row r="271">
      <c r="D271" s="9"/>
    </row>
    <row r="272">
      <c r="D272" s="9"/>
    </row>
    <row r="273">
      <c r="D273" s="9"/>
    </row>
    <row r="274">
      <c r="D274" s="9"/>
    </row>
    <row r="275">
      <c r="D275" s="9"/>
    </row>
    <row r="276">
      <c r="D276" s="9"/>
    </row>
    <row r="277">
      <c r="D277" s="9"/>
    </row>
    <row r="278">
      <c r="D278" s="9"/>
    </row>
    <row r="279">
      <c r="D279" s="9"/>
    </row>
    <row r="280">
      <c r="D280" s="9"/>
    </row>
    <row r="281">
      <c r="D281" s="9"/>
    </row>
    <row r="282">
      <c r="D282" s="9"/>
    </row>
    <row r="283">
      <c r="D283" s="9"/>
    </row>
    <row r="284">
      <c r="D284" s="9"/>
    </row>
    <row r="285">
      <c r="D285" s="9"/>
    </row>
    <row r="286">
      <c r="D286" s="9"/>
    </row>
    <row r="287">
      <c r="D287" s="9"/>
    </row>
    <row r="288">
      <c r="D288" s="9"/>
    </row>
    <row r="289">
      <c r="D289" s="9"/>
    </row>
    <row r="290">
      <c r="D290" s="9"/>
    </row>
    <row r="291">
      <c r="D291" s="9"/>
    </row>
    <row r="292">
      <c r="D292" s="9"/>
    </row>
    <row r="293">
      <c r="D293" s="9"/>
    </row>
    <row r="294">
      <c r="D294" s="9"/>
    </row>
    <row r="295">
      <c r="D295" s="9"/>
    </row>
    <row r="296">
      <c r="D296" s="9"/>
    </row>
    <row r="297">
      <c r="D297" s="9"/>
    </row>
    <row r="298">
      <c r="D298" s="9"/>
    </row>
    <row r="299">
      <c r="D299" s="9"/>
    </row>
    <row r="300">
      <c r="D300" s="9"/>
    </row>
    <row r="301">
      <c r="D301" s="9"/>
    </row>
    <row r="302">
      <c r="D302" s="9"/>
    </row>
    <row r="303">
      <c r="D303" s="9"/>
    </row>
    <row r="304">
      <c r="D304" s="9"/>
    </row>
    <row r="305">
      <c r="D305" s="9"/>
    </row>
    <row r="306">
      <c r="D306" s="9"/>
    </row>
    <row r="307">
      <c r="D307" s="9"/>
    </row>
    <row r="308">
      <c r="D308" s="9"/>
    </row>
    <row r="309">
      <c r="D309" s="9"/>
    </row>
    <row r="310">
      <c r="D310" s="9"/>
    </row>
    <row r="311">
      <c r="D311" s="9"/>
    </row>
    <row r="312">
      <c r="D312" s="9"/>
    </row>
    <row r="313">
      <c r="D313" s="9"/>
    </row>
    <row r="314">
      <c r="D314" s="9"/>
    </row>
    <row r="315">
      <c r="D315" s="9"/>
    </row>
    <row r="316">
      <c r="D316" s="9"/>
    </row>
    <row r="317">
      <c r="D317" s="9"/>
    </row>
    <row r="318">
      <c r="D318" s="9"/>
    </row>
    <row r="319">
      <c r="D319" s="9"/>
    </row>
    <row r="320">
      <c r="D320" s="9"/>
    </row>
    <row r="321">
      <c r="D321" s="9"/>
    </row>
    <row r="322">
      <c r="D322" s="9"/>
    </row>
    <row r="323">
      <c r="D323" s="9"/>
    </row>
    <row r="324">
      <c r="D324" s="9"/>
    </row>
    <row r="325">
      <c r="D325" s="9"/>
    </row>
    <row r="326">
      <c r="D326" s="9"/>
    </row>
    <row r="327">
      <c r="D327" s="9"/>
    </row>
    <row r="328">
      <c r="D328" s="9"/>
    </row>
    <row r="329">
      <c r="D329" s="9"/>
    </row>
    <row r="330">
      <c r="D330" s="9"/>
    </row>
    <row r="331">
      <c r="D331" s="9"/>
    </row>
    <row r="332">
      <c r="D332" s="9"/>
    </row>
    <row r="333">
      <c r="D333" s="9"/>
    </row>
    <row r="334">
      <c r="D334" s="9"/>
    </row>
    <row r="335">
      <c r="D335" s="9"/>
    </row>
    <row r="336">
      <c r="D336" s="9"/>
    </row>
    <row r="337">
      <c r="D337" s="9"/>
    </row>
    <row r="338">
      <c r="D338" s="9"/>
    </row>
    <row r="339">
      <c r="D339" s="9"/>
    </row>
    <row r="340">
      <c r="D340" s="9"/>
    </row>
    <row r="341">
      <c r="D341" s="9"/>
    </row>
    <row r="342">
      <c r="D342" s="9"/>
    </row>
    <row r="343">
      <c r="D343" s="9"/>
    </row>
    <row r="344">
      <c r="D344" s="9"/>
    </row>
    <row r="345">
      <c r="D345" s="9"/>
    </row>
    <row r="346">
      <c r="D346" s="9"/>
    </row>
    <row r="347">
      <c r="D347" s="9"/>
    </row>
    <row r="348">
      <c r="D348" s="9"/>
    </row>
    <row r="349">
      <c r="D349" s="9"/>
    </row>
    <row r="350">
      <c r="D350" s="9"/>
    </row>
    <row r="351">
      <c r="D351" s="9"/>
    </row>
    <row r="352">
      <c r="D352" s="9"/>
    </row>
    <row r="353">
      <c r="D353" s="9"/>
    </row>
    <row r="354">
      <c r="D354" s="9"/>
    </row>
    <row r="355">
      <c r="D355" s="9"/>
    </row>
    <row r="356">
      <c r="D356" s="9"/>
    </row>
    <row r="357">
      <c r="D357" s="9"/>
    </row>
    <row r="358">
      <c r="D358" s="9"/>
    </row>
    <row r="359">
      <c r="D359" s="9"/>
    </row>
    <row r="360">
      <c r="D360" s="9"/>
    </row>
    <row r="361">
      <c r="D361" s="9"/>
    </row>
    <row r="362">
      <c r="D362" s="9"/>
    </row>
    <row r="363">
      <c r="D363" s="9"/>
    </row>
    <row r="364">
      <c r="D364" s="9"/>
    </row>
    <row r="365">
      <c r="D365" s="9"/>
    </row>
    <row r="366">
      <c r="D366" s="9"/>
    </row>
    <row r="367">
      <c r="D367" s="9"/>
    </row>
    <row r="368">
      <c r="D368" s="9"/>
    </row>
    <row r="369">
      <c r="D369" s="9"/>
    </row>
    <row r="370">
      <c r="D370" s="9"/>
    </row>
    <row r="371">
      <c r="D371" s="9"/>
    </row>
    <row r="372">
      <c r="D372" s="9"/>
    </row>
    <row r="373">
      <c r="D373" s="9"/>
    </row>
    <row r="374">
      <c r="D374" s="9"/>
    </row>
    <row r="375">
      <c r="D375" s="9"/>
    </row>
    <row r="376">
      <c r="D376" s="9"/>
    </row>
    <row r="377">
      <c r="D377" s="9"/>
    </row>
    <row r="378">
      <c r="D378" s="9"/>
    </row>
    <row r="379">
      <c r="D379" s="9"/>
    </row>
    <row r="380">
      <c r="D380" s="9"/>
    </row>
    <row r="381">
      <c r="D381" s="9"/>
    </row>
    <row r="382">
      <c r="D382" s="9"/>
    </row>
    <row r="383">
      <c r="D383" s="9"/>
    </row>
    <row r="384">
      <c r="D384" s="9"/>
    </row>
    <row r="385">
      <c r="D385" s="9"/>
    </row>
    <row r="386">
      <c r="D386" s="9"/>
    </row>
    <row r="387">
      <c r="D387" s="9"/>
    </row>
    <row r="388">
      <c r="D388" s="9"/>
    </row>
    <row r="389">
      <c r="D389" s="9"/>
    </row>
    <row r="390">
      <c r="D390" s="9"/>
    </row>
    <row r="391">
      <c r="D391" s="9"/>
    </row>
    <row r="392">
      <c r="D392" s="9"/>
    </row>
    <row r="393">
      <c r="D393" s="9"/>
    </row>
    <row r="394">
      <c r="D394" s="9"/>
    </row>
    <row r="395">
      <c r="D395" s="9"/>
    </row>
    <row r="396">
      <c r="D396" s="9"/>
    </row>
    <row r="397">
      <c r="D397" s="9"/>
    </row>
    <row r="398">
      <c r="D398" s="9"/>
    </row>
    <row r="399">
      <c r="D399" s="9"/>
    </row>
    <row r="400">
      <c r="D400" s="9"/>
    </row>
    <row r="401">
      <c r="D401" s="9"/>
    </row>
    <row r="402">
      <c r="D402" s="9"/>
    </row>
    <row r="403">
      <c r="D403" s="9"/>
    </row>
    <row r="404">
      <c r="D404" s="9"/>
    </row>
    <row r="405">
      <c r="D405" s="9"/>
    </row>
    <row r="406">
      <c r="D406" s="9"/>
    </row>
    <row r="407">
      <c r="D407" s="9"/>
    </row>
    <row r="408">
      <c r="D408" s="9"/>
    </row>
    <row r="409">
      <c r="D409" s="9"/>
    </row>
    <row r="410">
      <c r="D410" s="9"/>
    </row>
    <row r="411">
      <c r="D411" s="9"/>
    </row>
    <row r="412">
      <c r="D412" s="9"/>
    </row>
    <row r="413">
      <c r="D413" s="9"/>
    </row>
    <row r="414">
      <c r="D414" s="9"/>
    </row>
    <row r="415">
      <c r="D415" s="9"/>
    </row>
    <row r="416">
      <c r="D416" s="9"/>
    </row>
    <row r="417">
      <c r="D417" s="9"/>
    </row>
    <row r="418">
      <c r="D418" s="9"/>
    </row>
    <row r="419">
      <c r="D419" s="9"/>
    </row>
    <row r="420">
      <c r="D420" s="9"/>
    </row>
    <row r="421">
      <c r="D421" s="9"/>
    </row>
    <row r="422">
      <c r="D422" s="9"/>
    </row>
    <row r="423">
      <c r="D423" s="9"/>
    </row>
    <row r="424">
      <c r="D424" s="9"/>
    </row>
    <row r="425">
      <c r="D425" s="9"/>
    </row>
    <row r="426">
      <c r="D426" s="9"/>
    </row>
    <row r="427">
      <c r="D427" s="9"/>
    </row>
    <row r="428">
      <c r="D428" s="9"/>
    </row>
    <row r="429">
      <c r="D429" s="9"/>
    </row>
    <row r="430">
      <c r="D430" s="9"/>
    </row>
    <row r="431">
      <c r="D431" s="9"/>
    </row>
    <row r="432">
      <c r="D432" s="9"/>
    </row>
    <row r="433">
      <c r="D433" s="9"/>
    </row>
    <row r="434">
      <c r="D434" s="9"/>
    </row>
    <row r="435">
      <c r="D435" s="9"/>
    </row>
    <row r="436">
      <c r="D436" s="9"/>
    </row>
    <row r="437">
      <c r="D437" s="9"/>
    </row>
    <row r="438">
      <c r="D438" s="9"/>
    </row>
    <row r="439">
      <c r="D439" s="9"/>
    </row>
    <row r="440">
      <c r="D440" s="9"/>
    </row>
    <row r="441">
      <c r="D441" s="9"/>
    </row>
    <row r="442">
      <c r="D442" s="9"/>
    </row>
    <row r="443">
      <c r="D443" s="9"/>
    </row>
    <row r="444">
      <c r="D444" s="9"/>
    </row>
    <row r="445">
      <c r="D445" s="9"/>
    </row>
    <row r="446">
      <c r="D446" s="9"/>
    </row>
    <row r="447">
      <c r="D447" s="9"/>
    </row>
    <row r="448">
      <c r="D448" s="9"/>
    </row>
    <row r="449">
      <c r="D449" s="9"/>
    </row>
    <row r="450">
      <c r="D450" s="9"/>
    </row>
    <row r="451">
      <c r="D451" s="9"/>
    </row>
    <row r="452">
      <c r="D452" s="9"/>
    </row>
    <row r="453">
      <c r="D453" s="9"/>
    </row>
    <row r="454">
      <c r="D454" s="9"/>
    </row>
    <row r="455">
      <c r="D455" s="9"/>
    </row>
    <row r="456">
      <c r="D456" s="9"/>
    </row>
    <row r="457">
      <c r="D457" s="9"/>
    </row>
    <row r="458">
      <c r="D458" s="9"/>
    </row>
    <row r="459">
      <c r="D459" s="9"/>
    </row>
    <row r="460">
      <c r="D460" s="9"/>
    </row>
    <row r="461">
      <c r="D461" s="9"/>
    </row>
    <row r="462">
      <c r="D462" s="9"/>
    </row>
    <row r="463">
      <c r="D463" s="9"/>
    </row>
    <row r="464">
      <c r="D464" s="9"/>
    </row>
    <row r="465">
      <c r="D465" s="9"/>
    </row>
    <row r="466">
      <c r="D466" s="9"/>
    </row>
    <row r="467">
      <c r="D467" s="9"/>
    </row>
    <row r="468">
      <c r="D468" s="9"/>
    </row>
    <row r="469">
      <c r="D469" s="9"/>
    </row>
    <row r="470">
      <c r="D470" s="9"/>
    </row>
    <row r="471">
      <c r="D471" s="9"/>
    </row>
    <row r="472">
      <c r="D472" s="9"/>
    </row>
    <row r="473">
      <c r="D473" s="9"/>
    </row>
    <row r="474">
      <c r="D474" s="9"/>
    </row>
    <row r="475">
      <c r="D475" s="9"/>
    </row>
    <row r="476">
      <c r="D476" s="9"/>
    </row>
    <row r="477">
      <c r="D477" s="9"/>
    </row>
    <row r="478">
      <c r="D478" s="9"/>
    </row>
    <row r="479">
      <c r="D479" s="9"/>
    </row>
    <row r="480">
      <c r="D480" s="9"/>
    </row>
    <row r="481">
      <c r="D481" s="9"/>
    </row>
    <row r="482">
      <c r="D482" s="9"/>
    </row>
    <row r="483">
      <c r="D483" s="9"/>
    </row>
    <row r="484">
      <c r="D484" s="9"/>
    </row>
    <row r="485">
      <c r="D485" s="9"/>
    </row>
    <row r="486">
      <c r="D486" s="9"/>
    </row>
    <row r="487">
      <c r="D487" s="9"/>
    </row>
    <row r="488">
      <c r="D488" s="9"/>
    </row>
    <row r="489">
      <c r="D489" s="9"/>
    </row>
    <row r="490">
      <c r="D490" s="9"/>
    </row>
    <row r="491">
      <c r="D491" s="9"/>
    </row>
    <row r="492">
      <c r="D492" s="9"/>
    </row>
    <row r="493">
      <c r="D493" s="9"/>
    </row>
    <row r="494">
      <c r="D494" s="9"/>
    </row>
    <row r="495">
      <c r="D495" s="9"/>
    </row>
    <row r="496">
      <c r="D496" s="9"/>
    </row>
    <row r="497">
      <c r="D497" s="9"/>
    </row>
    <row r="498">
      <c r="D498" s="9"/>
    </row>
    <row r="499">
      <c r="D499" s="9"/>
    </row>
    <row r="500">
      <c r="D500" s="9"/>
    </row>
    <row r="501">
      <c r="D501" s="9"/>
    </row>
    <row r="502">
      <c r="D502" s="9"/>
    </row>
    <row r="503">
      <c r="D503" s="9"/>
    </row>
    <row r="504">
      <c r="D504" s="9"/>
    </row>
    <row r="505">
      <c r="D505" s="9"/>
    </row>
    <row r="506">
      <c r="D506" s="9"/>
    </row>
    <row r="507">
      <c r="D507" s="9"/>
    </row>
    <row r="508">
      <c r="D508" s="9"/>
    </row>
    <row r="509">
      <c r="D509" s="9"/>
    </row>
    <row r="510">
      <c r="D510" s="9"/>
    </row>
    <row r="511">
      <c r="D511" s="9"/>
    </row>
    <row r="512">
      <c r="D512" s="9"/>
    </row>
    <row r="513">
      <c r="D513" s="9"/>
    </row>
    <row r="514">
      <c r="D514" s="9"/>
    </row>
    <row r="515">
      <c r="D515" s="9"/>
    </row>
    <row r="516">
      <c r="D516" s="9"/>
    </row>
    <row r="517">
      <c r="D517" s="9"/>
    </row>
    <row r="518">
      <c r="D518" s="9"/>
    </row>
    <row r="519">
      <c r="D519" s="9"/>
    </row>
    <row r="520">
      <c r="D520" s="9"/>
    </row>
    <row r="521">
      <c r="D521" s="9"/>
    </row>
    <row r="522">
      <c r="D522" s="9"/>
    </row>
    <row r="523">
      <c r="D523" s="9"/>
    </row>
    <row r="524">
      <c r="D524" s="9"/>
    </row>
    <row r="525">
      <c r="D525" s="9"/>
    </row>
    <row r="526">
      <c r="D526" s="9"/>
    </row>
    <row r="527">
      <c r="D527" s="9"/>
    </row>
    <row r="528">
      <c r="D528" s="9"/>
    </row>
    <row r="529">
      <c r="D529" s="9"/>
    </row>
    <row r="530">
      <c r="D530" s="9"/>
    </row>
    <row r="531">
      <c r="D531" s="9"/>
    </row>
    <row r="532">
      <c r="D532" s="9"/>
    </row>
    <row r="533">
      <c r="D533" s="9"/>
    </row>
    <row r="534">
      <c r="D534" s="9"/>
    </row>
    <row r="535">
      <c r="D535" s="9"/>
    </row>
    <row r="536">
      <c r="D536" s="9"/>
    </row>
    <row r="537">
      <c r="D537" s="9"/>
    </row>
    <row r="538">
      <c r="D538" s="9"/>
    </row>
    <row r="539">
      <c r="D539" s="9"/>
    </row>
    <row r="540">
      <c r="D540" s="9"/>
    </row>
    <row r="541">
      <c r="D541" s="9"/>
    </row>
    <row r="542">
      <c r="D542" s="9"/>
    </row>
    <row r="543">
      <c r="D543" s="9"/>
    </row>
    <row r="544">
      <c r="D544" s="9"/>
    </row>
    <row r="545">
      <c r="D545" s="9"/>
    </row>
    <row r="546">
      <c r="D546" s="9"/>
    </row>
    <row r="547">
      <c r="D547" s="9"/>
    </row>
    <row r="548">
      <c r="D548" s="9"/>
    </row>
    <row r="549">
      <c r="D549" s="9"/>
    </row>
    <row r="550">
      <c r="D550" s="9"/>
    </row>
    <row r="551">
      <c r="D551" s="9"/>
    </row>
    <row r="552">
      <c r="D552" s="9"/>
    </row>
    <row r="553">
      <c r="D553" s="9"/>
    </row>
    <row r="554">
      <c r="D554" s="9"/>
    </row>
    <row r="555">
      <c r="D555" s="9"/>
    </row>
    <row r="556">
      <c r="D556" s="9"/>
    </row>
    <row r="557">
      <c r="D557" s="9"/>
    </row>
    <row r="558">
      <c r="D558" s="9"/>
    </row>
    <row r="559">
      <c r="D559" s="9"/>
    </row>
    <row r="560">
      <c r="D560" s="9"/>
    </row>
    <row r="561">
      <c r="D561" s="9"/>
    </row>
    <row r="562">
      <c r="D562" s="9"/>
    </row>
    <row r="563">
      <c r="D563" s="9"/>
    </row>
    <row r="564">
      <c r="D564" s="9"/>
    </row>
    <row r="565">
      <c r="D565" s="9"/>
    </row>
    <row r="566">
      <c r="D566" s="9"/>
    </row>
    <row r="567">
      <c r="D567" s="9"/>
    </row>
    <row r="568">
      <c r="D568" s="9"/>
    </row>
    <row r="569">
      <c r="D569" s="9"/>
    </row>
    <row r="570">
      <c r="D570" s="9"/>
    </row>
    <row r="571">
      <c r="D571" s="9"/>
    </row>
    <row r="572">
      <c r="D572" s="9"/>
    </row>
    <row r="573">
      <c r="D573" s="9"/>
    </row>
    <row r="574">
      <c r="D574" s="9"/>
    </row>
    <row r="575">
      <c r="D575" s="9"/>
    </row>
    <row r="576">
      <c r="D576" s="9"/>
    </row>
    <row r="577">
      <c r="D577" s="9"/>
    </row>
    <row r="578">
      <c r="D578" s="9"/>
    </row>
    <row r="579">
      <c r="D579" s="9"/>
    </row>
    <row r="580">
      <c r="D580" s="9"/>
    </row>
    <row r="581">
      <c r="D581" s="9"/>
    </row>
    <row r="582">
      <c r="D582" s="9"/>
    </row>
    <row r="583">
      <c r="D583" s="9"/>
    </row>
    <row r="584">
      <c r="D584" s="9"/>
    </row>
    <row r="585">
      <c r="D585" s="9"/>
    </row>
    <row r="586">
      <c r="D586" s="9"/>
    </row>
    <row r="587">
      <c r="D587" s="9"/>
    </row>
    <row r="588">
      <c r="D588" s="9"/>
    </row>
    <row r="589">
      <c r="D589" s="9"/>
    </row>
    <row r="590">
      <c r="D590" s="9"/>
    </row>
    <row r="591">
      <c r="D591" s="9"/>
    </row>
    <row r="592">
      <c r="D592" s="9"/>
    </row>
    <row r="593">
      <c r="D593" s="9"/>
    </row>
    <row r="594">
      <c r="D594" s="9"/>
    </row>
    <row r="595">
      <c r="D595" s="9"/>
    </row>
    <row r="596">
      <c r="D596" s="9"/>
    </row>
    <row r="597">
      <c r="D597" s="9"/>
    </row>
    <row r="598">
      <c r="D598" s="9"/>
    </row>
    <row r="599">
      <c r="D599" s="9"/>
    </row>
    <row r="600">
      <c r="D600" s="9"/>
    </row>
    <row r="601">
      <c r="D601" s="9"/>
    </row>
    <row r="602">
      <c r="D602" s="9"/>
    </row>
    <row r="603">
      <c r="D603" s="9"/>
    </row>
    <row r="604">
      <c r="D604" s="9"/>
    </row>
    <row r="605">
      <c r="D605" s="9"/>
    </row>
    <row r="606">
      <c r="D606" s="9"/>
    </row>
    <row r="607">
      <c r="D607" s="9"/>
    </row>
    <row r="608">
      <c r="D608" s="9"/>
    </row>
    <row r="609">
      <c r="D609" s="9"/>
    </row>
    <row r="610">
      <c r="D610" s="9"/>
    </row>
    <row r="611">
      <c r="D611" s="9"/>
    </row>
    <row r="612">
      <c r="D612" s="9"/>
    </row>
    <row r="613">
      <c r="D613" s="9"/>
    </row>
    <row r="614">
      <c r="D614" s="9"/>
    </row>
    <row r="615">
      <c r="D615" s="9"/>
    </row>
    <row r="616">
      <c r="D616" s="9"/>
    </row>
    <row r="617">
      <c r="D617" s="9"/>
    </row>
    <row r="618">
      <c r="D618" s="9"/>
    </row>
    <row r="619">
      <c r="D619" s="9"/>
    </row>
    <row r="620">
      <c r="D620" s="9"/>
    </row>
    <row r="621">
      <c r="D621" s="9"/>
    </row>
    <row r="622">
      <c r="D622" s="9"/>
    </row>
    <row r="623">
      <c r="D623" s="9"/>
    </row>
    <row r="624">
      <c r="D624" s="9"/>
    </row>
    <row r="625">
      <c r="D625" s="9"/>
    </row>
    <row r="626">
      <c r="D626" s="9"/>
    </row>
    <row r="627">
      <c r="D627" s="9"/>
    </row>
    <row r="628">
      <c r="D628" s="9"/>
    </row>
    <row r="629">
      <c r="D629" s="9"/>
    </row>
    <row r="630">
      <c r="D630" s="9"/>
    </row>
    <row r="631">
      <c r="D631" s="9"/>
    </row>
    <row r="632">
      <c r="D632" s="9"/>
    </row>
    <row r="633">
      <c r="D633" s="9"/>
    </row>
    <row r="634">
      <c r="D634" s="9"/>
    </row>
    <row r="635">
      <c r="D635" s="9"/>
    </row>
    <row r="636">
      <c r="D636" s="9"/>
    </row>
    <row r="637">
      <c r="D637" s="9"/>
    </row>
    <row r="638">
      <c r="D638" s="9"/>
    </row>
    <row r="639">
      <c r="D639" s="9"/>
    </row>
    <row r="640">
      <c r="D640" s="9"/>
    </row>
    <row r="641">
      <c r="D641" s="9"/>
    </row>
    <row r="642">
      <c r="D642" s="9"/>
    </row>
    <row r="643">
      <c r="D643" s="9"/>
    </row>
    <row r="644">
      <c r="D644" s="9"/>
    </row>
    <row r="645">
      <c r="D645" s="9"/>
    </row>
    <row r="646">
      <c r="D646" s="9"/>
    </row>
    <row r="647">
      <c r="D647" s="9"/>
    </row>
    <row r="648">
      <c r="D648" s="9"/>
    </row>
    <row r="649">
      <c r="D649" s="9"/>
    </row>
    <row r="650">
      <c r="D650" s="9"/>
    </row>
    <row r="651">
      <c r="D651" s="9"/>
    </row>
    <row r="652">
      <c r="D652" s="9"/>
    </row>
    <row r="653">
      <c r="D653" s="9"/>
    </row>
    <row r="654">
      <c r="D654" s="9"/>
    </row>
    <row r="655">
      <c r="D655" s="9"/>
    </row>
    <row r="656">
      <c r="D656" s="9"/>
    </row>
    <row r="657">
      <c r="D657" s="9"/>
    </row>
    <row r="658">
      <c r="D658" s="9"/>
    </row>
    <row r="659">
      <c r="D659" s="9"/>
    </row>
    <row r="660">
      <c r="D660" s="9"/>
    </row>
    <row r="661">
      <c r="D661" s="9"/>
    </row>
    <row r="662">
      <c r="D662" s="9"/>
    </row>
    <row r="663">
      <c r="D663" s="9"/>
    </row>
    <row r="664">
      <c r="D664" s="9"/>
    </row>
    <row r="665">
      <c r="D665" s="9"/>
    </row>
    <row r="666">
      <c r="D666" s="9"/>
    </row>
    <row r="667">
      <c r="D667" s="9"/>
    </row>
    <row r="668">
      <c r="D668" s="9"/>
    </row>
    <row r="669">
      <c r="D669" s="9"/>
    </row>
    <row r="670">
      <c r="D670" s="9"/>
    </row>
    <row r="671">
      <c r="D671" s="9"/>
    </row>
    <row r="672">
      <c r="D672" s="9"/>
    </row>
    <row r="673">
      <c r="D673" s="9"/>
    </row>
    <row r="674">
      <c r="D674" s="9"/>
    </row>
    <row r="675">
      <c r="D675" s="9"/>
    </row>
    <row r="676">
      <c r="D676" s="9"/>
    </row>
    <row r="677">
      <c r="D677" s="9"/>
    </row>
    <row r="678">
      <c r="D678" s="9"/>
    </row>
    <row r="679">
      <c r="D679" s="9"/>
    </row>
    <row r="680">
      <c r="D680" s="9"/>
    </row>
    <row r="681">
      <c r="D681" s="9"/>
    </row>
    <row r="682">
      <c r="D682" s="9"/>
    </row>
    <row r="683">
      <c r="D683" s="9"/>
    </row>
    <row r="684">
      <c r="D684" s="9"/>
    </row>
    <row r="685">
      <c r="D685" s="9"/>
    </row>
    <row r="686">
      <c r="D686" s="9"/>
    </row>
    <row r="687">
      <c r="D687" s="9"/>
    </row>
    <row r="688">
      <c r="D688" s="9"/>
    </row>
    <row r="689">
      <c r="D689" s="9"/>
    </row>
    <row r="690">
      <c r="D690" s="9"/>
    </row>
    <row r="691">
      <c r="D691" s="9"/>
    </row>
    <row r="692">
      <c r="D692" s="9"/>
    </row>
    <row r="693">
      <c r="D693" s="9"/>
    </row>
    <row r="694">
      <c r="D694" s="9"/>
    </row>
    <row r="695">
      <c r="D695" s="9"/>
    </row>
    <row r="696">
      <c r="D696" s="9"/>
    </row>
    <row r="697">
      <c r="D697" s="9"/>
    </row>
    <row r="698">
      <c r="D698" s="9"/>
    </row>
    <row r="699">
      <c r="D699" s="9"/>
    </row>
    <row r="700">
      <c r="D700" s="9"/>
    </row>
    <row r="701">
      <c r="D701" s="9"/>
    </row>
    <row r="702">
      <c r="D702" s="9"/>
    </row>
    <row r="703">
      <c r="D703" s="9"/>
    </row>
    <row r="704">
      <c r="D704" s="9"/>
    </row>
    <row r="705">
      <c r="D705" s="9"/>
    </row>
    <row r="706">
      <c r="D706" s="9"/>
    </row>
    <row r="707">
      <c r="D707" s="9"/>
    </row>
    <row r="708">
      <c r="D708" s="9"/>
    </row>
    <row r="709">
      <c r="D709" s="9"/>
    </row>
    <row r="710">
      <c r="D710" s="9"/>
    </row>
    <row r="711">
      <c r="D711" s="9"/>
    </row>
    <row r="712">
      <c r="D712" s="9"/>
    </row>
    <row r="713">
      <c r="D713" s="9"/>
    </row>
    <row r="714">
      <c r="D714" s="9"/>
    </row>
    <row r="715">
      <c r="D715" s="9"/>
    </row>
    <row r="716">
      <c r="D716" s="9"/>
    </row>
    <row r="717">
      <c r="D717" s="9"/>
    </row>
    <row r="718">
      <c r="D718" s="9"/>
    </row>
    <row r="719">
      <c r="D719" s="9"/>
    </row>
    <row r="720">
      <c r="D720" s="9"/>
    </row>
    <row r="721">
      <c r="D721" s="9"/>
    </row>
    <row r="722">
      <c r="D722" s="9"/>
    </row>
    <row r="723">
      <c r="D723" s="9"/>
    </row>
    <row r="724">
      <c r="D724" s="9"/>
    </row>
    <row r="725">
      <c r="D725" s="9"/>
    </row>
    <row r="726">
      <c r="D726" s="9"/>
    </row>
    <row r="727">
      <c r="D727" s="9"/>
    </row>
    <row r="728">
      <c r="D728" s="9"/>
    </row>
    <row r="729">
      <c r="D729" s="9"/>
    </row>
    <row r="730">
      <c r="D730" s="9"/>
    </row>
    <row r="731">
      <c r="D731" s="9"/>
    </row>
    <row r="732">
      <c r="D732" s="9"/>
    </row>
    <row r="733">
      <c r="D733" s="9"/>
    </row>
    <row r="734">
      <c r="D734" s="9"/>
    </row>
    <row r="735">
      <c r="D735" s="9"/>
    </row>
    <row r="736">
      <c r="D736" s="9"/>
    </row>
    <row r="737">
      <c r="D737" s="9"/>
    </row>
    <row r="738">
      <c r="D738" s="9"/>
    </row>
    <row r="739">
      <c r="D739" s="9"/>
    </row>
    <row r="740">
      <c r="D740" s="9"/>
    </row>
    <row r="741">
      <c r="D741" s="9"/>
    </row>
    <row r="742">
      <c r="D742" s="9"/>
    </row>
    <row r="743">
      <c r="D743" s="9"/>
    </row>
    <row r="744">
      <c r="D744" s="9"/>
    </row>
    <row r="745">
      <c r="D745" s="9"/>
    </row>
    <row r="746">
      <c r="D746" s="9"/>
    </row>
    <row r="747">
      <c r="D747" s="9"/>
    </row>
    <row r="748">
      <c r="D748" s="9"/>
    </row>
    <row r="749">
      <c r="D749" s="9"/>
    </row>
    <row r="750">
      <c r="D750" s="9"/>
    </row>
    <row r="751">
      <c r="D751" s="9"/>
    </row>
    <row r="752">
      <c r="D752" s="9"/>
    </row>
    <row r="753">
      <c r="D753" s="9"/>
    </row>
    <row r="754">
      <c r="D754" s="9"/>
    </row>
    <row r="755">
      <c r="D755" s="9"/>
    </row>
    <row r="756">
      <c r="D756" s="9"/>
    </row>
    <row r="757">
      <c r="D757" s="9"/>
    </row>
    <row r="758">
      <c r="D758" s="9"/>
    </row>
    <row r="759">
      <c r="D759" s="9"/>
    </row>
    <row r="760">
      <c r="D760" s="9"/>
    </row>
    <row r="761">
      <c r="D761" s="9"/>
    </row>
    <row r="762">
      <c r="D762" s="9"/>
    </row>
    <row r="763">
      <c r="D763" s="9"/>
    </row>
    <row r="764">
      <c r="D764" s="9"/>
    </row>
    <row r="765">
      <c r="D765" s="9"/>
    </row>
    <row r="766">
      <c r="D766" s="9"/>
    </row>
    <row r="767">
      <c r="D767" s="9"/>
    </row>
    <row r="768">
      <c r="D768" s="9"/>
    </row>
    <row r="769">
      <c r="D769" s="9"/>
    </row>
    <row r="770">
      <c r="D770" s="9"/>
    </row>
    <row r="771">
      <c r="D771" s="9"/>
    </row>
    <row r="772">
      <c r="D772" s="9"/>
    </row>
    <row r="773">
      <c r="D773" s="9"/>
    </row>
    <row r="774">
      <c r="D774" s="9"/>
    </row>
    <row r="775">
      <c r="D775" s="9"/>
    </row>
    <row r="776">
      <c r="D776" s="9"/>
    </row>
    <row r="777">
      <c r="D777" s="9"/>
    </row>
    <row r="778">
      <c r="D778" s="9"/>
    </row>
    <row r="779">
      <c r="D779" s="9"/>
    </row>
    <row r="780">
      <c r="D780" s="9"/>
    </row>
    <row r="781">
      <c r="D781" s="9"/>
    </row>
    <row r="782">
      <c r="D782" s="9"/>
    </row>
    <row r="783">
      <c r="D783" s="9"/>
    </row>
    <row r="784">
      <c r="D784" s="9"/>
    </row>
    <row r="785">
      <c r="D785" s="9"/>
    </row>
    <row r="786">
      <c r="D786" s="9"/>
    </row>
    <row r="787">
      <c r="D787" s="9"/>
    </row>
    <row r="788">
      <c r="D788" s="9"/>
    </row>
    <row r="789">
      <c r="D789" s="9"/>
    </row>
    <row r="790">
      <c r="D790" s="9"/>
    </row>
    <row r="791">
      <c r="D791" s="9"/>
    </row>
    <row r="792">
      <c r="D792" s="9"/>
    </row>
    <row r="793">
      <c r="D793" s="9"/>
    </row>
    <row r="794">
      <c r="D794" s="9"/>
    </row>
    <row r="795">
      <c r="D795" s="9"/>
    </row>
    <row r="796">
      <c r="D796" s="9"/>
    </row>
    <row r="797">
      <c r="D797" s="9"/>
    </row>
    <row r="798">
      <c r="D798" s="9"/>
    </row>
    <row r="799">
      <c r="D799" s="9"/>
    </row>
    <row r="800">
      <c r="D800" s="9"/>
    </row>
    <row r="801">
      <c r="D801" s="9"/>
    </row>
    <row r="802">
      <c r="D802" s="9"/>
    </row>
    <row r="803">
      <c r="D803" s="9"/>
    </row>
    <row r="804">
      <c r="D804" s="9"/>
    </row>
    <row r="805">
      <c r="D805" s="9"/>
    </row>
    <row r="806">
      <c r="D806" s="9"/>
    </row>
    <row r="807">
      <c r="D807" s="9"/>
    </row>
    <row r="808">
      <c r="D808" s="9"/>
    </row>
    <row r="809">
      <c r="D809" s="9"/>
    </row>
    <row r="810">
      <c r="D810" s="9"/>
    </row>
    <row r="811">
      <c r="D811" s="9"/>
    </row>
    <row r="812">
      <c r="D812" s="9"/>
    </row>
    <row r="813">
      <c r="D813" s="9"/>
    </row>
    <row r="814">
      <c r="D814" s="9"/>
    </row>
    <row r="815">
      <c r="D815" s="9"/>
    </row>
    <row r="816">
      <c r="D816" s="9"/>
    </row>
    <row r="817">
      <c r="D817" s="9"/>
    </row>
    <row r="818">
      <c r="D818" s="9"/>
    </row>
    <row r="819">
      <c r="D819" s="9"/>
    </row>
    <row r="820">
      <c r="D820" s="9"/>
    </row>
    <row r="821">
      <c r="D821" s="9"/>
    </row>
    <row r="822">
      <c r="D822" s="9"/>
    </row>
    <row r="823">
      <c r="D823" s="9"/>
    </row>
    <row r="824">
      <c r="D824" s="9"/>
    </row>
    <row r="825">
      <c r="D825" s="9"/>
    </row>
    <row r="826">
      <c r="D826" s="9"/>
    </row>
    <row r="827">
      <c r="D827" s="9"/>
    </row>
    <row r="828">
      <c r="D828" s="9"/>
    </row>
    <row r="829">
      <c r="D829" s="9"/>
    </row>
    <row r="830">
      <c r="D830" s="9"/>
    </row>
    <row r="831">
      <c r="D831" s="9"/>
    </row>
    <row r="832">
      <c r="D832" s="9"/>
    </row>
    <row r="833">
      <c r="D833" s="9"/>
    </row>
    <row r="834">
      <c r="D834" s="9"/>
    </row>
    <row r="835">
      <c r="D835" s="9"/>
    </row>
    <row r="836">
      <c r="D836" s="9"/>
    </row>
    <row r="837">
      <c r="D837" s="9"/>
    </row>
    <row r="838">
      <c r="D838" s="9"/>
    </row>
    <row r="839">
      <c r="D839" s="9"/>
    </row>
    <row r="840">
      <c r="D840" s="9"/>
    </row>
    <row r="841">
      <c r="D841" s="9"/>
    </row>
    <row r="842">
      <c r="D842" s="9"/>
    </row>
    <row r="843">
      <c r="D843" s="9"/>
    </row>
    <row r="844">
      <c r="D844" s="9"/>
    </row>
    <row r="845">
      <c r="D845" s="9"/>
    </row>
    <row r="846">
      <c r="D846" s="9"/>
    </row>
    <row r="847">
      <c r="D847" s="9"/>
    </row>
    <row r="848">
      <c r="D848" s="9"/>
    </row>
    <row r="849">
      <c r="D849" s="9"/>
    </row>
    <row r="850">
      <c r="D850" s="9"/>
    </row>
    <row r="851">
      <c r="D851" s="9"/>
    </row>
    <row r="852">
      <c r="D852" s="9"/>
    </row>
    <row r="853">
      <c r="D853" s="9"/>
    </row>
    <row r="854">
      <c r="D854" s="9"/>
    </row>
    <row r="855">
      <c r="D855" s="9"/>
    </row>
    <row r="856">
      <c r="D856" s="9"/>
    </row>
    <row r="857">
      <c r="D857" s="9"/>
    </row>
    <row r="858">
      <c r="D858" s="9"/>
    </row>
    <row r="859">
      <c r="D859" s="9"/>
    </row>
    <row r="860">
      <c r="D860" s="9"/>
    </row>
    <row r="861">
      <c r="D861" s="9"/>
    </row>
    <row r="862">
      <c r="D862" s="9"/>
    </row>
    <row r="863">
      <c r="D863" s="9"/>
    </row>
    <row r="864">
      <c r="D864" s="9"/>
    </row>
    <row r="865">
      <c r="D865" s="9"/>
    </row>
    <row r="866">
      <c r="D866" s="9"/>
    </row>
    <row r="867">
      <c r="D867" s="9"/>
    </row>
    <row r="868">
      <c r="D868" s="9"/>
    </row>
    <row r="869">
      <c r="D869" s="9"/>
    </row>
    <row r="870">
      <c r="D870" s="9"/>
    </row>
    <row r="871">
      <c r="D871" s="9"/>
    </row>
    <row r="872">
      <c r="D872" s="9"/>
    </row>
    <row r="873">
      <c r="D873" s="9"/>
    </row>
    <row r="874">
      <c r="D874" s="9"/>
    </row>
    <row r="875">
      <c r="D875" s="9"/>
    </row>
    <row r="876">
      <c r="D876" s="9"/>
    </row>
    <row r="877">
      <c r="D877" s="9"/>
    </row>
    <row r="878">
      <c r="D878" s="9"/>
    </row>
    <row r="879">
      <c r="D879" s="9"/>
    </row>
    <row r="880">
      <c r="D880" s="9"/>
    </row>
    <row r="881">
      <c r="D881" s="9"/>
    </row>
    <row r="882">
      <c r="D882" s="9"/>
    </row>
    <row r="883">
      <c r="D883" s="9"/>
    </row>
    <row r="884">
      <c r="D884" s="9"/>
    </row>
    <row r="885">
      <c r="D885" s="9"/>
    </row>
    <row r="886">
      <c r="D886" s="9"/>
    </row>
    <row r="887">
      <c r="D887" s="9"/>
    </row>
    <row r="888">
      <c r="D888" s="9"/>
    </row>
    <row r="889">
      <c r="D889" s="9"/>
    </row>
    <row r="890">
      <c r="D890" s="9"/>
    </row>
    <row r="891">
      <c r="D891" s="9"/>
    </row>
    <row r="892">
      <c r="D892" s="9"/>
    </row>
    <row r="893">
      <c r="D893" s="9"/>
    </row>
    <row r="894">
      <c r="D894" s="9"/>
    </row>
    <row r="895">
      <c r="D895" s="9"/>
    </row>
    <row r="896">
      <c r="D896" s="9"/>
    </row>
    <row r="897">
      <c r="D897" s="9"/>
    </row>
    <row r="898">
      <c r="D898" s="9"/>
    </row>
    <row r="899">
      <c r="D899" s="9"/>
    </row>
    <row r="900">
      <c r="D900" s="9"/>
    </row>
    <row r="901">
      <c r="D901" s="9"/>
    </row>
    <row r="902">
      <c r="D902" s="9"/>
    </row>
    <row r="903">
      <c r="D903" s="9"/>
    </row>
    <row r="904">
      <c r="D904" s="9"/>
    </row>
    <row r="905">
      <c r="D905" s="9"/>
    </row>
    <row r="906">
      <c r="D906" s="9"/>
    </row>
    <row r="907">
      <c r="D907" s="9"/>
    </row>
    <row r="908">
      <c r="D908" s="9"/>
    </row>
    <row r="909">
      <c r="D909" s="9"/>
    </row>
    <row r="910">
      <c r="D910" s="9"/>
    </row>
    <row r="911">
      <c r="D911" s="9"/>
    </row>
    <row r="912">
      <c r="D912" s="9"/>
    </row>
    <row r="913">
      <c r="D913" s="9"/>
    </row>
    <row r="914">
      <c r="D914" s="9"/>
    </row>
    <row r="915">
      <c r="D915" s="9"/>
    </row>
    <row r="916">
      <c r="D916" s="9"/>
    </row>
    <row r="917">
      <c r="D917" s="9"/>
    </row>
    <row r="918">
      <c r="D918" s="9"/>
    </row>
    <row r="919">
      <c r="D919" s="9"/>
    </row>
    <row r="920">
      <c r="D920" s="9"/>
    </row>
    <row r="921">
      <c r="D921" s="9"/>
    </row>
    <row r="922">
      <c r="D922" s="9"/>
    </row>
    <row r="923">
      <c r="D923" s="9"/>
    </row>
    <row r="924">
      <c r="D924" s="9"/>
    </row>
    <row r="925">
      <c r="D925" s="9"/>
    </row>
    <row r="926">
      <c r="D926" s="9"/>
    </row>
    <row r="927">
      <c r="D927" s="9"/>
    </row>
    <row r="928">
      <c r="D928" s="9"/>
    </row>
    <row r="929">
      <c r="D929" s="9"/>
    </row>
    <row r="930">
      <c r="D930" s="9"/>
    </row>
    <row r="931">
      <c r="D931" s="9"/>
    </row>
    <row r="932">
      <c r="D932" s="9"/>
    </row>
    <row r="933">
      <c r="D933" s="9"/>
    </row>
    <row r="934">
      <c r="D934" s="9"/>
    </row>
    <row r="935">
      <c r="D935" s="9"/>
    </row>
    <row r="936">
      <c r="D936" s="9"/>
    </row>
    <row r="937">
      <c r="D937" s="9"/>
    </row>
    <row r="938">
      <c r="D938" s="9"/>
    </row>
    <row r="939">
      <c r="D939" s="9"/>
    </row>
    <row r="940">
      <c r="D940" s="9"/>
    </row>
    <row r="941">
      <c r="D941" s="9"/>
    </row>
    <row r="942">
      <c r="D942" s="9"/>
    </row>
    <row r="943">
      <c r="D943" s="9"/>
    </row>
    <row r="944">
      <c r="D944" s="9"/>
    </row>
    <row r="945">
      <c r="D945" s="9"/>
    </row>
    <row r="946">
      <c r="D946" s="9"/>
    </row>
    <row r="947">
      <c r="D947" s="9"/>
    </row>
    <row r="948">
      <c r="D948" s="9"/>
    </row>
    <row r="949">
      <c r="D949" s="9"/>
    </row>
    <row r="950">
      <c r="D950" s="9"/>
    </row>
    <row r="951">
      <c r="D951" s="9"/>
    </row>
    <row r="952">
      <c r="D952" s="9"/>
    </row>
    <row r="953">
      <c r="D953" s="9"/>
    </row>
    <row r="954">
      <c r="D954" s="9"/>
    </row>
    <row r="955">
      <c r="D955" s="9"/>
    </row>
    <row r="956">
      <c r="D956" s="9"/>
    </row>
    <row r="957">
      <c r="D957" s="9"/>
    </row>
    <row r="958">
      <c r="D958" s="9"/>
    </row>
    <row r="959">
      <c r="D959" s="9"/>
    </row>
    <row r="960">
      <c r="D960" s="9"/>
    </row>
    <row r="961">
      <c r="D961" s="9"/>
    </row>
    <row r="962">
      <c r="D962" s="9"/>
    </row>
    <row r="963">
      <c r="D963" s="9"/>
    </row>
    <row r="964">
      <c r="D964" s="9"/>
    </row>
    <row r="965">
      <c r="D965" s="9"/>
    </row>
    <row r="966">
      <c r="D966" s="9"/>
    </row>
    <row r="967">
      <c r="D967" s="9"/>
    </row>
    <row r="968">
      <c r="D968" s="9"/>
    </row>
    <row r="969">
      <c r="D969" s="9"/>
    </row>
    <row r="970">
      <c r="D970" s="9"/>
    </row>
    <row r="971">
      <c r="D971" s="9"/>
    </row>
    <row r="972">
      <c r="D972" s="9"/>
    </row>
    <row r="973">
      <c r="D973" s="9"/>
    </row>
    <row r="974">
      <c r="D974" s="9"/>
    </row>
    <row r="975">
      <c r="D975" s="9"/>
    </row>
    <row r="976">
      <c r="D976" s="9"/>
    </row>
    <row r="977">
      <c r="D977" s="9"/>
    </row>
    <row r="978">
      <c r="D978" s="9"/>
    </row>
    <row r="979">
      <c r="D979" s="9"/>
    </row>
    <row r="980">
      <c r="D980" s="9"/>
    </row>
    <row r="981">
      <c r="D981" s="9"/>
    </row>
    <row r="982">
      <c r="D982" s="9"/>
    </row>
    <row r="983">
      <c r="D983" s="9"/>
    </row>
    <row r="984">
      <c r="D984" s="9"/>
    </row>
    <row r="985">
      <c r="D985" s="9"/>
    </row>
    <row r="986">
      <c r="D986" s="9"/>
    </row>
    <row r="987">
      <c r="D987" s="9"/>
    </row>
    <row r="988">
      <c r="D988" s="9"/>
    </row>
    <row r="989">
      <c r="D989" s="9"/>
    </row>
    <row r="990">
      <c r="D990" s="9"/>
    </row>
    <row r="991">
      <c r="D991" s="9"/>
    </row>
    <row r="992">
      <c r="D992" s="9"/>
    </row>
    <row r="993">
      <c r="D993" s="9"/>
    </row>
    <row r="994">
      <c r="D994" s="9"/>
    </row>
    <row r="995">
      <c r="D995" s="9"/>
    </row>
    <row r="996">
      <c r="D996" s="9"/>
    </row>
    <row r="997">
      <c r="D997" s="9"/>
    </row>
    <row r="998">
      <c r="D998" s="9"/>
    </row>
    <row r="999">
      <c r="D999" s="9"/>
    </row>
    <row r="1000">
      <c r="D1000" s="9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4.29"/>
    <col customWidth="1" min="2" max="2" width="20.43"/>
    <col customWidth="1" min="3" max="3" width="28.29"/>
    <col customWidth="1" min="4" max="4" width="31.86"/>
  </cols>
  <sheetData>
    <row r="1">
      <c r="A1" s="14" t="s">
        <v>126</v>
      </c>
      <c r="B1" s="14" t="s">
        <v>59</v>
      </c>
      <c r="D1" s="88"/>
      <c r="E1" s="14" t="s">
        <v>201</v>
      </c>
      <c r="F1" s="30">
        <v>514.82</v>
      </c>
      <c r="G1" s="14" t="s">
        <v>202</v>
      </c>
    </row>
    <row r="2">
      <c r="A2" s="14" t="s">
        <v>129</v>
      </c>
      <c r="B2" s="86">
        <v>43806.0</v>
      </c>
      <c r="C2" s="87" t="s">
        <v>130</v>
      </c>
      <c r="D2" s="5">
        <v>1551.64</v>
      </c>
      <c r="E2" s="14" t="s">
        <v>201</v>
      </c>
      <c r="F2" s="30">
        <v>169.7</v>
      </c>
      <c r="G2" s="14" t="s">
        <v>203</v>
      </c>
    </row>
    <row r="3">
      <c r="A3" s="14" t="s">
        <v>131</v>
      </c>
      <c r="B3" s="86">
        <v>43472.0</v>
      </c>
      <c r="C3" s="87" t="s">
        <v>132</v>
      </c>
      <c r="D3" s="5">
        <v>0.0</v>
      </c>
      <c r="E3" s="14" t="s">
        <v>201</v>
      </c>
      <c r="F3" s="30">
        <v>96.12</v>
      </c>
      <c r="G3" s="14" t="s">
        <v>204</v>
      </c>
    </row>
    <row r="4">
      <c r="A4" s="14" t="s">
        <v>135</v>
      </c>
      <c r="B4" s="14" t="s">
        <v>205</v>
      </c>
      <c r="C4" s="87" t="s">
        <v>137</v>
      </c>
      <c r="D4" s="5">
        <v>0.0</v>
      </c>
      <c r="E4" s="14" t="s">
        <v>206</v>
      </c>
      <c r="F4" s="30">
        <v>15.0</v>
      </c>
      <c r="G4" s="14" t="s">
        <v>207</v>
      </c>
    </row>
    <row r="5">
      <c r="C5" s="7" t="s">
        <v>139</v>
      </c>
      <c r="D5" s="5">
        <v>0.0</v>
      </c>
      <c r="E5" s="14" t="s">
        <v>206</v>
      </c>
      <c r="F5" s="30">
        <v>25.0</v>
      </c>
      <c r="G5" s="14" t="s">
        <v>208</v>
      </c>
    </row>
    <row r="6">
      <c r="A6" s="14" t="s">
        <v>140</v>
      </c>
      <c r="D6" s="88"/>
      <c r="E6" s="7" t="s">
        <v>209</v>
      </c>
      <c r="F6" s="88">
        <f>sum(F1:F5)</f>
        <v>820.64</v>
      </c>
    </row>
    <row r="7">
      <c r="A7" s="14" t="s">
        <v>210</v>
      </c>
      <c r="B7" s="91">
        <v>731.0</v>
      </c>
      <c r="C7" s="7" t="s">
        <v>142</v>
      </c>
      <c r="D7" s="5">
        <v>2484.43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D11" s="88"/>
      <c r="E11" s="9"/>
    </row>
    <row r="12">
      <c r="C12" s="7" t="s">
        <v>153</v>
      </c>
      <c r="D12" s="88">
        <f t="shared" ref="D12:D15" si="1">sum(D7-D2)</f>
        <v>932.79</v>
      </c>
      <c r="E12" s="85"/>
    </row>
    <row r="13">
      <c r="A13" s="14" t="s">
        <v>156</v>
      </c>
      <c r="B13" s="93">
        <f>sum(B7:B10)</f>
        <v>731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820.64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1551.64</v>
      </c>
      <c r="C15" s="7" t="s">
        <v>162</v>
      </c>
      <c r="D15" s="88">
        <f t="shared" si="1"/>
        <v>0</v>
      </c>
      <c r="E15" s="85"/>
    </row>
    <row r="16">
      <c r="A16" s="14" t="s">
        <v>164</v>
      </c>
      <c r="B16" s="95">
        <v>2484.43</v>
      </c>
      <c r="D16" s="88"/>
      <c r="E16" s="85"/>
    </row>
    <row r="17">
      <c r="A17" s="14" t="s">
        <v>166</v>
      </c>
      <c r="B17" s="95">
        <v>85.31</v>
      </c>
      <c r="D17" s="5"/>
      <c r="E17" s="88"/>
    </row>
    <row r="18">
      <c r="A18" s="14" t="s">
        <v>168</v>
      </c>
      <c r="B18" s="99">
        <f>sum(B16+B17)</f>
        <v>2569.74</v>
      </c>
      <c r="D18" s="88"/>
      <c r="E18" s="9"/>
    </row>
    <row r="19">
      <c r="A19" s="14" t="s">
        <v>169</v>
      </c>
      <c r="B19" s="90">
        <f>sum(B16-B15)</f>
        <v>932.79</v>
      </c>
      <c r="D19" s="88"/>
    </row>
    <row r="20">
      <c r="A20" s="14" t="s">
        <v>215</v>
      </c>
      <c r="B20" s="103">
        <f>sum(B15*0.6)</f>
        <v>930.984</v>
      </c>
      <c r="D20" s="88"/>
    </row>
    <row r="21">
      <c r="A21" s="14" t="s">
        <v>173</v>
      </c>
      <c r="B21" s="30">
        <v>0.0</v>
      </c>
      <c r="D21" s="88"/>
    </row>
    <row r="22">
      <c r="D22" s="88"/>
    </row>
    <row r="23">
      <c r="D23" s="88"/>
    </row>
    <row r="24">
      <c r="D24" s="88"/>
    </row>
    <row r="25">
      <c r="D25" s="88"/>
    </row>
    <row r="26">
      <c r="D26" s="88"/>
    </row>
    <row r="27">
      <c r="D27" s="88"/>
    </row>
    <row r="28">
      <c r="D28" s="88"/>
    </row>
    <row r="29">
      <c r="D29" s="88"/>
    </row>
    <row r="30">
      <c r="D30" s="88"/>
    </row>
    <row r="31">
      <c r="D31" s="88"/>
    </row>
    <row r="32">
      <c r="D32" s="88"/>
    </row>
    <row r="33">
      <c r="D33" s="88"/>
    </row>
    <row r="34">
      <c r="D34" s="88"/>
    </row>
    <row r="35">
      <c r="D35" s="88"/>
    </row>
    <row r="36">
      <c r="D36" s="88"/>
    </row>
    <row r="37">
      <c r="D37" s="88"/>
    </row>
    <row r="38">
      <c r="D38" s="88"/>
    </row>
    <row r="39">
      <c r="D39" s="88"/>
    </row>
    <row r="40">
      <c r="D40" s="88"/>
    </row>
    <row r="41">
      <c r="D41" s="88"/>
    </row>
    <row r="42">
      <c r="D42" s="88"/>
    </row>
    <row r="43">
      <c r="D43" s="88"/>
    </row>
    <row r="44">
      <c r="D44" s="88"/>
    </row>
    <row r="45">
      <c r="D45" s="88"/>
    </row>
    <row r="46">
      <c r="D46" s="88"/>
    </row>
    <row r="47">
      <c r="D47" s="88"/>
    </row>
    <row r="48">
      <c r="D48" s="88"/>
    </row>
    <row r="49">
      <c r="D49" s="88"/>
    </row>
    <row r="50">
      <c r="D50" s="88"/>
    </row>
    <row r="51">
      <c r="D51" s="88"/>
    </row>
    <row r="52">
      <c r="D52" s="88"/>
    </row>
    <row r="53">
      <c r="D53" s="88"/>
    </row>
    <row r="54">
      <c r="D54" s="88"/>
    </row>
    <row r="55">
      <c r="D55" s="88"/>
    </row>
    <row r="56">
      <c r="D56" s="88"/>
    </row>
    <row r="57">
      <c r="D57" s="88"/>
    </row>
    <row r="58">
      <c r="D58" s="88"/>
    </row>
    <row r="59">
      <c r="D59" s="88"/>
    </row>
    <row r="60">
      <c r="D60" s="88"/>
    </row>
    <row r="61">
      <c r="D61" s="88"/>
    </row>
    <row r="62">
      <c r="D62" s="88"/>
    </row>
    <row r="63">
      <c r="D63" s="88"/>
    </row>
    <row r="64">
      <c r="D64" s="88"/>
    </row>
    <row r="65">
      <c r="D65" s="88"/>
    </row>
    <row r="66">
      <c r="D66" s="88"/>
    </row>
    <row r="67">
      <c r="D67" s="88"/>
    </row>
    <row r="68">
      <c r="D68" s="88"/>
    </row>
    <row r="69">
      <c r="D69" s="88"/>
    </row>
    <row r="70">
      <c r="D70" s="88"/>
    </row>
    <row r="71">
      <c r="D71" s="88"/>
    </row>
    <row r="72">
      <c r="D72" s="88"/>
    </row>
    <row r="73">
      <c r="D73" s="88"/>
    </row>
    <row r="74">
      <c r="D74" s="88"/>
    </row>
    <row r="75">
      <c r="D75" s="88"/>
    </row>
    <row r="76">
      <c r="D76" s="88"/>
    </row>
    <row r="77">
      <c r="D77" s="88"/>
    </row>
    <row r="78">
      <c r="D78" s="88"/>
    </row>
    <row r="79">
      <c r="D79" s="88"/>
    </row>
    <row r="80">
      <c r="D80" s="88"/>
    </row>
    <row r="81">
      <c r="D81" s="88"/>
    </row>
    <row r="82">
      <c r="D82" s="88"/>
    </row>
    <row r="83">
      <c r="D83" s="88"/>
    </row>
    <row r="84">
      <c r="D84" s="88"/>
    </row>
    <row r="85">
      <c r="D85" s="88"/>
    </row>
    <row r="86">
      <c r="D86" s="88"/>
    </row>
    <row r="87">
      <c r="D87" s="88"/>
    </row>
    <row r="88">
      <c r="D88" s="88"/>
    </row>
    <row r="89">
      <c r="D89" s="88"/>
    </row>
    <row r="90">
      <c r="D90" s="88"/>
    </row>
    <row r="91">
      <c r="D91" s="88"/>
    </row>
    <row r="92">
      <c r="D92" s="88"/>
    </row>
    <row r="93">
      <c r="D93" s="88"/>
    </row>
    <row r="94">
      <c r="D94" s="88"/>
    </row>
    <row r="95">
      <c r="D95" s="88"/>
    </row>
    <row r="96">
      <c r="D96" s="88"/>
    </row>
    <row r="97">
      <c r="D97" s="88"/>
    </row>
    <row r="98">
      <c r="D98" s="88"/>
    </row>
    <row r="99">
      <c r="D99" s="88"/>
    </row>
    <row r="100">
      <c r="D100" s="88"/>
    </row>
    <row r="101">
      <c r="D101" s="88"/>
    </row>
    <row r="102">
      <c r="D102" s="88"/>
    </row>
    <row r="103">
      <c r="D103" s="88"/>
    </row>
    <row r="104">
      <c r="D104" s="88"/>
    </row>
    <row r="105">
      <c r="D105" s="88"/>
    </row>
    <row r="106">
      <c r="D106" s="88"/>
    </row>
    <row r="107">
      <c r="D107" s="88"/>
    </row>
    <row r="108">
      <c r="D108" s="88"/>
    </row>
    <row r="109">
      <c r="D109" s="88"/>
    </row>
    <row r="110">
      <c r="D110" s="88"/>
    </row>
    <row r="111">
      <c r="D111" s="88"/>
    </row>
    <row r="112">
      <c r="D112" s="88"/>
    </row>
    <row r="113">
      <c r="D113" s="88"/>
    </row>
    <row r="114">
      <c r="D114" s="88"/>
    </row>
    <row r="115">
      <c r="D115" s="88"/>
    </row>
    <row r="116">
      <c r="D116" s="88"/>
    </row>
    <row r="117">
      <c r="D117" s="88"/>
    </row>
    <row r="118">
      <c r="D118" s="88"/>
    </row>
    <row r="119">
      <c r="D119" s="88"/>
    </row>
    <row r="120">
      <c r="D120" s="88"/>
    </row>
    <row r="121">
      <c r="D121" s="88"/>
    </row>
    <row r="122">
      <c r="D122" s="88"/>
    </row>
    <row r="123">
      <c r="D123" s="88"/>
    </row>
    <row r="124">
      <c r="D124" s="88"/>
    </row>
    <row r="125">
      <c r="D125" s="88"/>
    </row>
    <row r="126">
      <c r="D126" s="88"/>
    </row>
    <row r="127">
      <c r="D127" s="88"/>
    </row>
    <row r="128">
      <c r="D128" s="88"/>
    </row>
    <row r="129">
      <c r="D129" s="88"/>
    </row>
    <row r="130">
      <c r="D130" s="88"/>
    </row>
    <row r="131">
      <c r="D131" s="88"/>
    </row>
    <row r="132">
      <c r="D132" s="88"/>
    </row>
    <row r="133">
      <c r="D133" s="88"/>
    </row>
    <row r="134">
      <c r="D134" s="88"/>
    </row>
    <row r="135">
      <c r="D135" s="88"/>
    </row>
    <row r="136">
      <c r="D136" s="88"/>
    </row>
    <row r="137">
      <c r="D137" s="88"/>
    </row>
    <row r="138">
      <c r="D138" s="88"/>
    </row>
    <row r="139">
      <c r="D139" s="88"/>
    </row>
    <row r="140">
      <c r="D140" s="88"/>
    </row>
    <row r="141">
      <c r="D141" s="88"/>
    </row>
    <row r="142">
      <c r="D142" s="88"/>
    </row>
    <row r="143">
      <c r="D143" s="88"/>
    </row>
    <row r="144">
      <c r="D144" s="88"/>
    </row>
    <row r="145">
      <c r="D145" s="88"/>
    </row>
    <row r="146">
      <c r="D146" s="88"/>
    </row>
    <row r="147">
      <c r="D147" s="88"/>
    </row>
    <row r="148">
      <c r="D148" s="88"/>
    </row>
    <row r="149">
      <c r="D149" s="88"/>
    </row>
    <row r="150">
      <c r="D150" s="88"/>
    </row>
    <row r="151">
      <c r="D151" s="88"/>
    </row>
    <row r="152">
      <c r="D152" s="88"/>
    </row>
    <row r="153">
      <c r="D153" s="88"/>
    </row>
    <row r="154">
      <c r="D154" s="88"/>
    </row>
    <row r="155">
      <c r="D155" s="88"/>
    </row>
    <row r="156">
      <c r="D156" s="88"/>
    </row>
    <row r="157">
      <c r="D157" s="88"/>
    </row>
    <row r="158">
      <c r="D158" s="88"/>
    </row>
    <row r="159">
      <c r="D159" s="88"/>
    </row>
    <row r="160">
      <c r="D160" s="88"/>
    </row>
    <row r="161">
      <c r="D161" s="88"/>
    </row>
    <row r="162">
      <c r="D162" s="88"/>
    </row>
    <row r="163">
      <c r="D163" s="88"/>
    </row>
    <row r="164">
      <c r="D164" s="88"/>
    </row>
    <row r="165">
      <c r="D165" s="88"/>
    </row>
    <row r="166">
      <c r="D166" s="88"/>
    </row>
    <row r="167">
      <c r="D167" s="88"/>
    </row>
    <row r="168">
      <c r="D168" s="88"/>
    </row>
    <row r="169">
      <c r="D169" s="88"/>
    </row>
    <row r="170">
      <c r="D170" s="88"/>
    </row>
    <row r="171">
      <c r="D171" s="88"/>
    </row>
    <row r="172">
      <c r="D172" s="88"/>
    </row>
    <row r="173">
      <c r="D173" s="88"/>
    </row>
    <row r="174">
      <c r="D174" s="88"/>
    </row>
    <row r="175">
      <c r="D175" s="88"/>
    </row>
    <row r="176">
      <c r="D176" s="88"/>
    </row>
    <row r="177">
      <c r="D177" s="88"/>
    </row>
    <row r="178">
      <c r="D178" s="88"/>
    </row>
    <row r="179">
      <c r="D179" s="88"/>
    </row>
    <row r="180">
      <c r="D180" s="88"/>
    </row>
    <row r="181">
      <c r="D181" s="88"/>
    </row>
    <row r="182">
      <c r="D182" s="88"/>
    </row>
    <row r="183">
      <c r="D183" s="88"/>
    </row>
    <row r="184">
      <c r="D184" s="88"/>
    </row>
    <row r="185">
      <c r="D185" s="88"/>
    </row>
    <row r="186">
      <c r="D186" s="88"/>
    </row>
    <row r="187">
      <c r="D187" s="88"/>
    </row>
    <row r="188">
      <c r="D188" s="88"/>
    </row>
    <row r="189">
      <c r="D189" s="88"/>
    </row>
    <row r="190">
      <c r="D190" s="88"/>
    </row>
    <row r="191">
      <c r="D191" s="88"/>
    </row>
    <row r="192">
      <c r="D192" s="88"/>
    </row>
    <row r="193">
      <c r="D193" s="88"/>
    </row>
    <row r="194">
      <c r="D194" s="88"/>
    </row>
    <row r="195">
      <c r="D195" s="88"/>
    </row>
    <row r="196">
      <c r="D196" s="88"/>
    </row>
    <row r="197">
      <c r="D197" s="88"/>
    </row>
    <row r="198">
      <c r="D198" s="88"/>
    </row>
    <row r="199">
      <c r="D199" s="88"/>
    </row>
    <row r="200">
      <c r="D200" s="88"/>
    </row>
    <row r="201">
      <c r="D201" s="88"/>
    </row>
    <row r="202">
      <c r="D202" s="88"/>
    </row>
    <row r="203">
      <c r="D203" s="88"/>
    </row>
    <row r="204">
      <c r="D204" s="88"/>
    </row>
    <row r="205">
      <c r="D205" s="88"/>
    </row>
    <row r="206">
      <c r="D206" s="88"/>
    </row>
    <row r="207">
      <c r="D207" s="88"/>
    </row>
    <row r="208">
      <c r="D208" s="88"/>
    </row>
    <row r="209">
      <c r="D209" s="88"/>
    </row>
    <row r="210">
      <c r="D210" s="88"/>
    </row>
    <row r="211">
      <c r="D211" s="88"/>
    </row>
    <row r="212">
      <c r="D212" s="88"/>
    </row>
    <row r="213">
      <c r="D213" s="88"/>
    </row>
    <row r="214">
      <c r="D214" s="88"/>
    </row>
    <row r="215">
      <c r="D215" s="88"/>
    </row>
    <row r="216">
      <c r="D216" s="88"/>
    </row>
    <row r="217">
      <c r="D217" s="88"/>
    </row>
    <row r="218">
      <c r="D218" s="88"/>
    </row>
    <row r="219">
      <c r="D219" s="88"/>
    </row>
    <row r="220">
      <c r="D220" s="88"/>
    </row>
    <row r="221">
      <c r="D221" s="88"/>
    </row>
    <row r="222">
      <c r="D222" s="88"/>
    </row>
    <row r="223">
      <c r="D223" s="88"/>
    </row>
    <row r="224">
      <c r="D224" s="88"/>
    </row>
    <row r="225">
      <c r="D225" s="88"/>
    </row>
    <row r="226">
      <c r="D226" s="88"/>
    </row>
    <row r="227">
      <c r="D227" s="88"/>
    </row>
    <row r="228">
      <c r="D228" s="88"/>
    </row>
    <row r="229">
      <c r="D229" s="88"/>
    </row>
    <row r="230">
      <c r="D230" s="88"/>
    </row>
    <row r="231">
      <c r="D231" s="88"/>
    </row>
    <row r="232">
      <c r="D232" s="88"/>
    </row>
    <row r="233">
      <c r="D233" s="88"/>
    </row>
    <row r="234">
      <c r="D234" s="88"/>
    </row>
    <row r="235">
      <c r="D235" s="88"/>
    </row>
    <row r="236">
      <c r="D236" s="88"/>
    </row>
    <row r="237">
      <c r="D237" s="88"/>
    </row>
    <row r="238">
      <c r="D238" s="88"/>
    </row>
    <row r="239">
      <c r="D239" s="88"/>
    </row>
    <row r="240">
      <c r="D240" s="88"/>
    </row>
    <row r="241">
      <c r="D241" s="88"/>
    </row>
    <row r="242">
      <c r="D242" s="88"/>
    </row>
    <row r="243">
      <c r="D243" s="88"/>
    </row>
    <row r="244">
      <c r="D244" s="88"/>
    </row>
    <row r="245">
      <c r="D245" s="88"/>
    </row>
    <row r="246">
      <c r="D246" s="88"/>
    </row>
    <row r="247">
      <c r="D247" s="88"/>
    </row>
    <row r="248">
      <c r="D248" s="88"/>
    </row>
    <row r="249">
      <c r="D249" s="88"/>
    </row>
    <row r="250">
      <c r="D250" s="88"/>
    </row>
    <row r="251">
      <c r="D251" s="88"/>
    </row>
    <row r="252">
      <c r="D252" s="88"/>
    </row>
    <row r="253">
      <c r="D253" s="88"/>
    </row>
    <row r="254">
      <c r="D254" s="88"/>
    </row>
    <row r="255">
      <c r="D255" s="88"/>
    </row>
    <row r="256">
      <c r="D256" s="88"/>
    </row>
    <row r="257">
      <c r="D257" s="88"/>
    </row>
    <row r="258">
      <c r="D258" s="88"/>
    </row>
    <row r="259">
      <c r="D259" s="88"/>
    </row>
    <row r="260">
      <c r="D260" s="88"/>
    </row>
    <row r="261">
      <c r="D261" s="88"/>
    </row>
    <row r="262">
      <c r="D262" s="88"/>
    </row>
    <row r="263">
      <c r="D263" s="88"/>
    </row>
    <row r="264">
      <c r="D264" s="88"/>
    </row>
    <row r="265">
      <c r="D265" s="88"/>
    </row>
    <row r="266">
      <c r="D266" s="88"/>
    </row>
    <row r="267">
      <c r="D267" s="88"/>
    </row>
    <row r="268">
      <c r="D268" s="88"/>
    </row>
    <row r="269">
      <c r="D269" s="88"/>
    </row>
    <row r="270">
      <c r="D270" s="88"/>
    </row>
    <row r="271">
      <c r="D271" s="88"/>
    </row>
    <row r="272">
      <c r="D272" s="88"/>
    </row>
    <row r="273">
      <c r="D273" s="88"/>
    </row>
    <row r="274">
      <c r="D274" s="88"/>
    </row>
    <row r="275">
      <c r="D275" s="88"/>
    </row>
    <row r="276">
      <c r="D276" s="88"/>
    </row>
    <row r="277">
      <c r="D277" s="88"/>
    </row>
    <row r="278">
      <c r="D278" s="88"/>
    </row>
    <row r="279">
      <c r="D279" s="88"/>
    </row>
    <row r="280">
      <c r="D280" s="88"/>
    </row>
    <row r="281">
      <c r="D281" s="88"/>
    </row>
    <row r="282">
      <c r="D282" s="88"/>
    </row>
    <row r="283">
      <c r="D283" s="88"/>
    </row>
    <row r="284">
      <c r="D284" s="88"/>
    </row>
    <row r="285">
      <c r="D285" s="88"/>
    </row>
    <row r="286">
      <c r="D286" s="88"/>
    </row>
    <row r="287">
      <c r="D287" s="88"/>
    </row>
    <row r="288">
      <c r="D288" s="88"/>
    </row>
    <row r="289">
      <c r="D289" s="88"/>
    </row>
    <row r="290">
      <c r="D290" s="88"/>
    </row>
    <row r="291">
      <c r="D291" s="88"/>
    </row>
    <row r="292">
      <c r="D292" s="88"/>
    </row>
    <row r="293">
      <c r="D293" s="88"/>
    </row>
    <row r="294">
      <c r="D294" s="88"/>
    </row>
    <row r="295">
      <c r="D295" s="88"/>
    </row>
    <row r="296">
      <c r="D296" s="88"/>
    </row>
    <row r="297">
      <c r="D297" s="88"/>
    </row>
    <row r="298">
      <c r="D298" s="88"/>
    </row>
    <row r="299">
      <c r="D299" s="88"/>
    </row>
    <row r="300">
      <c r="D300" s="88"/>
    </row>
    <row r="301">
      <c r="D301" s="88"/>
    </row>
    <row r="302">
      <c r="D302" s="88"/>
    </row>
    <row r="303">
      <c r="D303" s="88"/>
    </row>
    <row r="304">
      <c r="D304" s="88"/>
    </row>
    <row r="305">
      <c r="D305" s="88"/>
    </row>
    <row r="306">
      <c r="D306" s="88"/>
    </row>
    <row r="307">
      <c r="D307" s="88"/>
    </row>
    <row r="308">
      <c r="D308" s="88"/>
    </row>
    <row r="309">
      <c r="D309" s="88"/>
    </row>
    <row r="310">
      <c r="D310" s="88"/>
    </row>
    <row r="311">
      <c r="D311" s="88"/>
    </row>
    <row r="312">
      <c r="D312" s="88"/>
    </row>
    <row r="313">
      <c r="D313" s="88"/>
    </row>
    <row r="314">
      <c r="D314" s="88"/>
    </row>
    <row r="315">
      <c r="D315" s="88"/>
    </row>
    <row r="316">
      <c r="D316" s="88"/>
    </row>
    <row r="317">
      <c r="D317" s="88"/>
    </row>
    <row r="318">
      <c r="D318" s="88"/>
    </row>
    <row r="319">
      <c r="D319" s="88"/>
    </row>
    <row r="320">
      <c r="D320" s="88"/>
    </row>
    <row r="321">
      <c r="D321" s="88"/>
    </row>
    <row r="322">
      <c r="D322" s="88"/>
    </row>
    <row r="323">
      <c r="D323" s="88"/>
    </row>
    <row r="324">
      <c r="D324" s="88"/>
    </row>
    <row r="325">
      <c r="D325" s="88"/>
    </row>
    <row r="326">
      <c r="D326" s="88"/>
    </row>
    <row r="327">
      <c r="D327" s="88"/>
    </row>
    <row r="328">
      <c r="D328" s="88"/>
    </row>
    <row r="329">
      <c r="D329" s="88"/>
    </row>
    <row r="330">
      <c r="D330" s="88"/>
    </row>
    <row r="331">
      <c r="D331" s="88"/>
    </row>
    <row r="332">
      <c r="D332" s="88"/>
    </row>
    <row r="333">
      <c r="D333" s="88"/>
    </row>
    <row r="334">
      <c r="D334" s="88"/>
    </row>
    <row r="335">
      <c r="D335" s="88"/>
    </row>
    <row r="336">
      <c r="D336" s="88"/>
    </row>
    <row r="337">
      <c r="D337" s="88"/>
    </row>
    <row r="338">
      <c r="D338" s="88"/>
    </row>
    <row r="339">
      <c r="D339" s="88"/>
    </row>
    <row r="340">
      <c r="D340" s="88"/>
    </row>
    <row r="341">
      <c r="D341" s="88"/>
    </row>
    <row r="342">
      <c r="D342" s="88"/>
    </row>
    <row r="343">
      <c r="D343" s="88"/>
    </row>
    <row r="344">
      <c r="D344" s="88"/>
    </row>
    <row r="345">
      <c r="D345" s="88"/>
    </row>
    <row r="346">
      <c r="D346" s="88"/>
    </row>
    <row r="347">
      <c r="D347" s="88"/>
    </row>
    <row r="348">
      <c r="D348" s="88"/>
    </row>
    <row r="349">
      <c r="D349" s="88"/>
    </row>
    <row r="350">
      <c r="D350" s="88"/>
    </row>
    <row r="351">
      <c r="D351" s="88"/>
    </row>
    <row r="352">
      <c r="D352" s="88"/>
    </row>
    <row r="353">
      <c r="D353" s="88"/>
    </row>
    <row r="354">
      <c r="D354" s="88"/>
    </row>
    <row r="355">
      <c r="D355" s="88"/>
    </row>
    <row r="356">
      <c r="D356" s="88"/>
    </row>
    <row r="357">
      <c r="D357" s="88"/>
    </row>
    <row r="358">
      <c r="D358" s="88"/>
    </row>
    <row r="359">
      <c r="D359" s="88"/>
    </row>
    <row r="360">
      <c r="D360" s="88"/>
    </row>
    <row r="361">
      <c r="D361" s="88"/>
    </row>
    <row r="362">
      <c r="D362" s="88"/>
    </row>
    <row r="363">
      <c r="D363" s="88"/>
    </row>
    <row r="364">
      <c r="D364" s="88"/>
    </row>
    <row r="365">
      <c r="D365" s="88"/>
    </row>
    <row r="366">
      <c r="D366" s="88"/>
    </row>
    <row r="367">
      <c r="D367" s="88"/>
    </row>
    <row r="368">
      <c r="D368" s="88"/>
    </row>
    <row r="369">
      <c r="D369" s="88"/>
    </row>
    <row r="370">
      <c r="D370" s="88"/>
    </row>
    <row r="371">
      <c r="D371" s="88"/>
    </row>
    <row r="372">
      <c r="D372" s="88"/>
    </row>
    <row r="373">
      <c r="D373" s="88"/>
    </row>
    <row r="374">
      <c r="D374" s="88"/>
    </row>
    <row r="375">
      <c r="D375" s="88"/>
    </row>
    <row r="376">
      <c r="D376" s="88"/>
    </row>
    <row r="377">
      <c r="D377" s="88"/>
    </row>
    <row r="378">
      <c r="D378" s="88"/>
    </row>
    <row r="379">
      <c r="D379" s="88"/>
    </row>
    <row r="380">
      <c r="D380" s="88"/>
    </row>
    <row r="381">
      <c r="D381" s="88"/>
    </row>
    <row r="382">
      <c r="D382" s="88"/>
    </row>
    <row r="383">
      <c r="D383" s="88"/>
    </row>
    <row r="384">
      <c r="D384" s="88"/>
    </row>
    <row r="385">
      <c r="D385" s="88"/>
    </row>
    <row r="386">
      <c r="D386" s="88"/>
    </row>
    <row r="387">
      <c r="D387" s="88"/>
    </row>
    <row r="388">
      <c r="D388" s="88"/>
    </row>
    <row r="389">
      <c r="D389" s="88"/>
    </row>
    <row r="390">
      <c r="D390" s="88"/>
    </row>
    <row r="391">
      <c r="D391" s="88"/>
    </row>
    <row r="392">
      <c r="D392" s="88"/>
    </row>
    <row r="393">
      <c r="D393" s="88"/>
    </row>
    <row r="394">
      <c r="D394" s="88"/>
    </row>
    <row r="395">
      <c r="D395" s="88"/>
    </row>
    <row r="396">
      <c r="D396" s="88"/>
    </row>
    <row r="397">
      <c r="D397" s="88"/>
    </row>
    <row r="398">
      <c r="D398" s="88"/>
    </row>
    <row r="399">
      <c r="D399" s="88"/>
    </row>
    <row r="400">
      <c r="D400" s="88"/>
    </row>
    <row r="401">
      <c r="D401" s="88"/>
    </row>
    <row r="402">
      <c r="D402" s="88"/>
    </row>
    <row r="403">
      <c r="D403" s="88"/>
    </row>
    <row r="404">
      <c r="D404" s="88"/>
    </row>
    <row r="405">
      <c r="D405" s="88"/>
    </row>
    <row r="406">
      <c r="D406" s="88"/>
    </row>
    <row r="407">
      <c r="D407" s="88"/>
    </row>
    <row r="408">
      <c r="D408" s="88"/>
    </row>
    <row r="409">
      <c r="D409" s="88"/>
    </row>
    <row r="410">
      <c r="D410" s="88"/>
    </row>
    <row r="411">
      <c r="D411" s="88"/>
    </row>
    <row r="412">
      <c r="D412" s="88"/>
    </row>
    <row r="413">
      <c r="D413" s="88"/>
    </row>
    <row r="414">
      <c r="D414" s="88"/>
    </row>
    <row r="415">
      <c r="D415" s="88"/>
    </row>
    <row r="416">
      <c r="D416" s="88"/>
    </row>
    <row r="417">
      <c r="D417" s="88"/>
    </row>
    <row r="418">
      <c r="D418" s="88"/>
    </row>
    <row r="419">
      <c r="D419" s="88"/>
    </row>
    <row r="420">
      <c r="D420" s="88"/>
    </row>
    <row r="421">
      <c r="D421" s="88"/>
    </row>
    <row r="422">
      <c r="D422" s="88"/>
    </row>
    <row r="423">
      <c r="D423" s="88"/>
    </row>
    <row r="424">
      <c r="D424" s="88"/>
    </row>
    <row r="425">
      <c r="D425" s="88"/>
    </row>
    <row r="426">
      <c r="D426" s="88"/>
    </row>
    <row r="427">
      <c r="D427" s="88"/>
    </row>
    <row r="428">
      <c r="D428" s="88"/>
    </row>
    <row r="429">
      <c r="D429" s="88"/>
    </row>
    <row r="430">
      <c r="D430" s="88"/>
    </row>
    <row r="431">
      <c r="D431" s="88"/>
    </row>
    <row r="432">
      <c r="D432" s="88"/>
    </row>
    <row r="433">
      <c r="D433" s="88"/>
    </row>
    <row r="434">
      <c r="D434" s="88"/>
    </row>
    <row r="435">
      <c r="D435" s="88"/>
    </row>
    <row r="436">
      <c r="D436" s="88"/>
    </row>
    <row r="437">
      <c r="D437" s="88"/>
    </row>
    <row r="438">
      <c r="D438" s="88"/>
    </row>
    <row r="439">
      <c r="D439" s="88"/>
    </row>
    <row r="440">
      <c r="D440" s="88"/>
    </row>
    <row r="441">
      <c r="D441" s="88"/>
    </row>
    <row r="442">
      <c r="D442" s="88"/>
    </row>
    <row r="443">
      <c r="D443" s="88"/>
    </row>
    <row r="444">
      <c r="D444" s="88"/>
    </row>
    <row r="445">
      <c r="D445" s="88"/>
    </row>
    <row r="446">
      <c r="D446" s="88"/>
    </row>
    <row r="447">
      <c r="D447" s="88"/>
    </row>
    <row r="448">
      <c r="D448" s="88"/>
    </row>
    <row r="449">
      <c r="D449" s="88"/>
    </row>
    <row r="450">
      <c r="D450" s="88"/>
    </row>
    <row r="451">
      <c r="D451" s="88"/>
    </row>
    <row r="452">
      <c r="D452" s="88"/>
    </row>
    <row r="453">
      <c r="D453" s="88"/>
    </row>
    <row r="454">
      <c r="D454" s="88"/>
    </row>
    <row r="455">
      <c r="D455" s="88"/>
    </row>
    <row r="456">
      <c r="D456" s="88"/>
    </row>
    <row r="457">
      <c r="D457" s="88"/>
    </row>
    <row r="458">
      <c r="D458" s="88"/>
    </row>
    <row r="459">
      <c r="D459" s="88"/>
    </row>
    <row r="460">
      <c r="D460" s="88"/>
    </row>
    <row r="461">
      <c r="D461" s="88"/>
    </row>
    <row r="462">
      <c r="D462" s="88"/>
    </row>
    <row r="463">
      <c r="D463" s="88"/>
    </row>
    <row r="464">
      <c r="D464" s="88"/>
    </row>
    <row r="465">
      <c r="D465" s="88"/>
    </row>
    <row r="466">
      <c r="D466" s="88"/>
    </row>
    <row r="467">
      <c r="D467" s="88"/>
    </row>
    <row r="468">
      <c r="D468" s="88"/>
    </row>
    <row r="469">
      <c r="D469" s="88"/>
    </row>
    <row r="470">
      <c r="D470" s="88"/>
    </row>
    <row r="471">
      <c r="D471" s="88"/>
    </row>
    <row r="472">
      <c r="D472" s="88"/>
    </row>
    <row r="473">
      <c r="D473" s="88"/>
    </row>
    <row r="474">
      <c r="D474" s="88"/>
    </row>
    <row r="475">
      <c r="D475" s="88"/>
    </row>
    <row r="476">
      <c r="D476" s="88"/>
    </row>
    <row r="477">
      <c r="D477" s="88"/>
    </row>
    <row r="478">
      <c r="D478" s="88"/>
    </row>
    <row r="479">
      <c r="D479" s="88"/>
    </row>
    <row r="480">
      <c r="D480" s="88"/>
    </row>
    <row r="481">
      <c r="D481" s="88"/>
    </row>
    <row r="482">
      <c r="D482" s="88"/>
    </row>
    <row r="483">
      <c r="D483" s="88"/>
    </row>
    <row r="484">
      <c r="D484" s="88"/>
    </row>
    <row r="485">
      <c r="D485" s="88"/>
    </row>
    <row r="486">
      <c r="D486" s="88"/>
    </row>
    <row r="487">
      <c r="D487" s="88"/>
    </row>
    <row r="488">
      <c r="D488" s="88"/>
    </row>
    <row r="489">
      <c r="D489" s="88"/>
    </row>
    <row r="490">
      <c r="D490" s="88"/>
    </row>
    <row r="491">
      <c r="D491" s="88"/>
    </row>
    <row r="492">
      <c r="D492" s="88"/>
    </row>
    <row r="493">
      <c r="D493" s="88"/>
    </row>
    <row r="494">
      <c r="D494" s="88"/>
    </row>
    <row r="495">
      <c r="D495" s="88"/>
    </row>
    <row r="496">
      <c r="D496" s="88"/>
    </row>
    <row r="497">
      <c r="D497" s="88"/>
    </row>
    <row r="498">
      <c r="D498" s="88"/>
    </row>
    <row r="499">
      <c r="D499" s="88"/>
    </row>
    <row r="500">
      <c r="D500" s="88"/>
    </row>
    <row r="501">
      <c r="D501" s="88"/>
    </row>
    <row r="502">
      <c r="D502" s="88"/>
    </row>
    <row r="503">
      <c r="D503" s="88"/>
    </row>
    <row r="504">
      <c r="D504" s="88"/>
    </row>
    <row r="505">
      <c r="D505" s="88"/>
    </row>
    <row r="506">
      <c r="D506" s="88"/>
    </row>
    <row r="507">
      <c r="D507" s="88"/>
    </row>
    <row r="508">
      <c r="D508" s="88"/>
    </row>
    <row r="509">
      <c r="D509" s="88"/>
    </row>
    <row r="510">
      <c r="D510" s="88"/>
    </row>
    <row r="511">
      <c r="D511" s="88"/>
    </row>
    <row r="512">
      <c r="D512" s="88"/>
    </row>
    <row r="513">
      <c r="D513" s="88"/>
    </row>
    <row r="514">
      <c r="D514" s="88"/>
    </row>
    <row r="515">
      <c r="D515" s="88"/>
    </row>
    <row r="516">
      <c r="D516" s="88"/>
    </row>
    <row r="517">
      <c r="D517" s="88"/>
    </row>
    <row r="518">
      <c r="D518" s="88"/>
    </row>
    <row r="519">
      <c r="D519" s="88"/>
    </row>
    <row r="520">
      <c r="D520" s="88"/>
    </row>
    <row r="521">
      <c r="D521" s="88"/>
    </row>
    <row r="522">
      <c r="D522" s="88"/>
    </row>
    <row r="523">
      <c r="D523" s="88"/>
    </row>
    <row r="524">
      <c r="D524" s="88"/>
    </row>
    <row r="525">
      <c r="D525" s="88"/>
    </row>
    <row r="526">
      <c r="D526" s="88"/>
    </row>
    <row r="527">
      <c r="D527" s="88"/>
    </row>
    <row r="528">
      <c r="D528" s="88"/>
    </row>
    <row r="529">
      <c r="D529" s="88"/>
    </row>
    <row r="530">
      <c r="D530" s="88"/>
    </row>
    <row r="531">
      <c r="D531" s="88"/>
    </row>
    <row r="532">
      <c r="D532" s="88"/>
    </row>
    <row r="533">
      <c r="D533" s="88"/>
    </row>
    <row r="534">
      <c r="D534" s="88"/>
    </row>
    <row r="535">
      <c r="D535" s="88"/>
    </row>
    <row r="536">
      <c r="D536" s="88"/>
    </row>
    <row r="537">
      <c r="D537" s="88"/>
    </row>
    <row r="538">
      <c r="D538" s="88"/>
    </row>
    <row r="539">
      <c r="D539" s="88"/>
    </row>
    <row r="540">
      <c r="D540" s="88"/>
    </row>
    <row r="541">
      <c r="D541" s="88"/>
    </row>
    <row r="542">
      <c r="D542" s="88"/>
    </row>
    <row r="543">
      <c r="D543" s="88"/>
    </row>
    <row r="544">
      <c r="D544" s="88"/>
    </row>
    <row r="545">
      <c r="D545" s="88"/>
    </row>
    <row r="546">
      <c r="D546" s="88"/>
    </row>
    <row r="547">
      <c r="D547" s="88"/>
    </row>
    <row r="548">
      <c r="D548" s="88"/>
    </row>
    <row r="549">
      <c r="D549" s="88"/>
    </row>
    <row r="550">
      <c r="D550" s="88"/>
    </row>
    <row r="551">
      <c r="D551" s="88"/>
    </row>
    <row r="552">
      <c r="D552" s="88"/>
    </row>
    <row r="553">
      <c r="D553" s="88"/>
    </row>
    <row r="554">
      <c r="D554" s="88"/>
    </row>
    <row r="555">
      <c r="D555" s="88"/>
    </row>
    <row r="556">
      <c r="D556" s="88"/>
    </row>
    <row r="557">
      <c r="D557" s="88"/>
    </row>
    <row r="558">
      <c r="D558" s="88"/>
    </row>
    <row r="559">
      <c r="D559" s="88"/>
    </row>
    <row r="560">
      <c r="D560" s="88"/>
    </row>
    <row r="561">
      <c r="D561" s="88"/>
    </row>
    <row r="562">
      <c r="D562" s="88"/>
    </row>
    <row r="563">
      <c r="D563" s="88"/>
    </row>
    <row r="564">
      <c r="D564" s="88"/>
    </row>
    <row r="565">
      <c r="D565" s="88"/>
    </row>
    <row r="566">
      <c r="D566" s="88"/>
    </row>
    <row r="567">
      <c r="D567" s="88"/>
    </row>
    <row r="568">
      <c r="D568" s="88"/>
    </row>
    <row r="569">
      <c r="D569" s="88"/>
    </row>
    <row r="570">
      <c r="D570" s="88"/>
    </row>
    <row r="571">
      <c r="D571" s="88"/>
    </row>
    <row r="572">
      <c r="D572" s="88"/>
    </row>
    <row r="573">
      <c r="D573" s="88"/>
    </row>
    <row r="574">
      <c r="D574" s="88"/>
    </row>
    <row r="575">
      <c r="D575" s="88"/>
    </row>
    <row r="576">
      <c r="D576" s="88"/>
    </row>
    <row r="577">
      <c r="D577" s="88"/>
    </row>
    <row r="578">
      <c r="D578" s="88"/>
    </row>
    <row r="579">
      <c r="D579" s="88"/>
    </row>
    <row r="580">
      <c r="D580" s="88"/>
    </row>
    <row r="581">
      <c r="D581" s="88"/>
    </row>
    <row r="582">
      <c r="D582" s="88"/>
    </row>
    <row r="583">
      <c r="D583" s="88"/>
    </row>
    <row r="584">
      <c r="D584" s="88"/>
    </row>
    <row r="585">
      <c r="D585" s="88"/>
    </row>
    <row r="586">
      <c r="D586" s="88"/>
    </row>
    <row r="587">
      <c r="D587" s="88"/>
    </row>
    <row r="588">
      <c r="D588" s="88"/>
    </row>
    <row r="589">
      <c r="D589" s="88"/>
    </row>
    <row r="590">
      <c r="D590" s="88"/>
    </row>
    <row r="591">
      <c r="D591" s="88"/>
    </row>
    <row r="592">
      <c r="D592" s="88"/>
    </row>
    <row r="593">
      <c r="D593" s="88"/>
    </row>
    <row r="594">
      <c r="D594" s="88"/>
    </row>
    <row r="595">
      <c r="D595" s="88"/>
    </row>
    <row r="596">
      <c r="D596" s="88"/>
    </row>
    <row r="597">
      <c r="D597" s="88"/>
    </row>
    <row r="598">
      <c r="D598" s="88"/>
    </row>
    <row r="599">
      <c r="D599" s="88"/>
    </row>
    <row r="600">
      <c r="D600" s="88"/>
    </row>
    <row r="601">
      <c r="D601" s="88"/>
    </row>
    <row r="602">
      <c r="D602" s="88"/>
    </row>
    <row r="603">
      <c r="D603" s="88"/>
    </row>
    <row r="604">
      <c r="D604" s="88"/>
    </row>
    <row r="605">
      <c r="D605" s="88"/>
    </row>
    <row r="606">
      <c r="D606" s="88"/>
    </row>
    <row r="607">
      <c r="D607" s="88"/>
    </row>
    <row r="608">
      <c r="D608" s="88"/>
    </row>
    <row r="609">
      <c r="D609" s="88"/>
    </row>
    <row r="610">
      <c r="D610" s="88"/>
    </row>
    <row r="611">
      <c r="D611" s="88"/>
    </row>
    <row r="612">
      <c r="D612" s="88"/>
    </row>
    <row r="613">
      <c r="D613" s="88"/>
    </row>
    <row r="614">
      <c r="D614" s="88"/>
    </row>
    <row r="615">
      <c r="D615" s="88"/>
    </row>
    <row r="616">
      <c r="D616" s="88"/>
    </row>
    <row r="617">
      <c r="D617" s="88"/>
    </row>
    <row r="618">
      <c r="D618" s="88"/>
    </row>
    <row r="619">
      <c r="D619" s="88"/>
    </row>
    <row r="620">
      <c r="D620" s="88"/>
    </row>
    <row r="621">
      <c r="D621" s="88"/>
    </row>
    <row r="622">
      <c r="D622" s="88"/>
    </row>
    <row r="623">
      <c r="D623" s="88"/>
    </row>
    <row r="624">
      <c r="D624" s="88"/>
    </row>
    <row r="625">
      <c r="D625" s="88"/>
    </row>
    <row r="626">
      <c r="D626" s="88"/>
    </row>
    <row r="627">
      <c r="D627" s="88"/>
    </row>
    <row r="628">
      <c r="D628" s="88"/>
    </row>
    <row r="629">
      <c r="D629" s="88"/>
    </row>
    <row r="630">
      <c r="D630" s="88"/>
    </row>
    <row r="631">
      <c r="D631" s="88"/>
    </row>
    <row r="632">
      <c r="D632" s="88"/>
    </row>
    <row r="633">
      <c r="D633" s="88"/>
    </row>
    <row r="634">
      <c r="D634" s="88"/>
    </row>
    <row r="635">
      <c r="D635" s="88"/>
    </row>
    <row r="636">
      <c r="D636" s="88"/>
    </row>
    <row r="637">
      <c r="D637" s="88"/>
    </row>
    <row r="638">
      <c r="D638" s="88"/>
    </row>
    <row r="639">
      <c r="D639" s="88"/>
    </row>
    <row r="640">
      <c r="D640" s="88"/>
    </row>
    <row r="641">
      <c r="D641" s="88"/>
    </row>
    <row r="642">
      <c r="D642" s="88"/>
    </row>
    <row r="643">
      <c r="D643" s="88"/>
    </row>
    <row r="644">
      <c r="D644" s="88"/>
    </row>
    <row r="645">
      <c r="D645" s="88"/>
    </row>
    <row r="646">
      <c r="D646" s="88"/>
    </row>
    <row r="647">
      <c r="D647" s="88"/>
    </row>
    <row r="648">
      <c r="D648" s="88"/>
    </row>
    <row r="649">
      <c r="D649" s="88"/>
    </row>
    <row r="650">
      <c r="D650" s="88"/>
    </row>
    <row r="651">
      <c r="D651" s="88"/>
    </row>
    <row r="652">
      <c r="D652" s="88"/>
    </row>
    <row r="653">
      <c r="D653" s="88"/>
    </row>
    <row r="654">
      <c r="D654" s="88"/>
    </row>
    <row r="655">
      <c r="D655" s="88"/>
    </row>
    <row r="656">
      <c r="D656" s="88"/>
    </row>
    <row r="657">
      <c r="D657" s="88"/>
    </row>
    <row r="658">
      <c r="D658" s="88"/>
    </row>
    <row r="659">
      <c r="D659" s="88"/>
    </row>
    <row r="660">
      <c r="D660" s="88"/>
    </row>
    <row r="661">
      <c r="D661" s="88"/>
    </row>
    <row r="662">
      <c r="D662" s="88"/>
    </row>
    <row r="663">
      <c r="D663" s="88"/>
    </row>
    <row r="664">
      <c r="D664" s="88"/>
    </row>
    <row r="665">
      <c r="D665" s="88"/>
    </row>
    <row r="666">
      <c r="D666" s="88"/>
    </row>
    <row r="667">
      <c r="D667" s="88"/>
    </row>
    <row r="668">
      <c r="D668" s="88"/>
    </row>
    <row r="669">
      <c r="D669" s="88"/>
    </row>
    <row r="670">
      <c r="D670" s="88"/>
    </row>
    <row r="671">
      <c r="D671" s="88"/>
    </row>
    <row r="672">
      <c r="D672" s="88"/>
    </row>
    <row r="673">
      <c r="D673" s="88"/>
    </row>
    <row r="674">
      <c r="D674" s="88"/>
    </row>
    <row r="675">
      <c r="D675" s="88"/>
    </row>
    <row r="676">
      <c r="D676" s="88"/>
    </row>
    <row r="677">
      <c r="D677" s="88"/>
    </row>
    <row r="678">
      <c r="D678" s="88"/>
    </row>
    <row r="679">
      <c r="D679" s="88"/>
    </row>
    <row r="680">
      <c r="D680" s="88"/>
    </row>
    <row r="681">
      <c r="D681" s="88"/>
    </row>
    <row r="682">
      <c r="D682" s="88"/>
    </row>
    <row r="683">
      <c r="D683" s="88"/>
    </row>
    <row r="684">
      <c r="D684" s="88"/>
    </row>
    <row r="685">
      <c r="D685" s="88"/>
    </row>
    <row r="686">
      <c r="D686" s="88"/>
    </row>
    <row r="687">
      <c r="D687" s="88"/>
    </row>
    <row r="688">
      <c r="D688" s="88"/>
    </row>
    <row r="689">
      <c r="D689" s="88"/>
    </row>
    <row r="690">
      <c r="D690" s="88"/>
    </row>
    <row r="691">
      <c r="D691" s="88"/>
    </row>
    <row r="692">
      <c r="D692" s="88"/>
    </row>
    <row r="693">
      <c r="D693" s="88"/>
    </row>
    <row r="694">
      <c r="D694" s="88"/>
    </row>
    <row r="695">
      <c r="D695" s="88"/>
    </row>
    <row r="696">
      <c r="D696" s="88"/>
    </row>
    <row r="697">
      <c r="D697" s="88"/>
    </row>
    <row r="698">
      <c r="D698" s="88"/>
    </row>
    <row r="699">
      <c r="D699" s="88"/>
    </row>
    <row r="700">
      <c r="D700" s="88"/>
    </row>
    <row r="701">
      <c r="D701" s="88"/>
    </row>
    <row r="702">
      <c r="D702" s="88"/>
    </row>
    <row r="703">
      <c r="D703" s="88"/>
    </row>
    <row r="704">
      <c r="D704" s="88"/>
    </row>
    <row r="705">
      <c r="D705" s="88"/>
    </row>
    <row r="706">
      <c r="D706" s="88"/>
    </row>
    <row r="707">
      <c r="D707" s="88"/>
    </row>
    <row r="708">
      <c r="D708" s="88"/>
    </row>
    <row r="709">
      <c r="D709" s="88"/>
    </row>
    <row r="710">
      <c r="D710" s="88"/>
    </row>
    <row r="711">
      <c r="D711" s="88"/>
    </row>
    <row r="712">
      <c r="D712" s="88"/>
    </row>
    <row r="713">
      <c r="D713" s="88"/>
    </row>
    <row r="714">
      <c r="D714" s="88"/>
    </row>
    <row r="715">
      <c r="D715" s="88"/>
    </row>
    <row r="716">
      <c r="D716" s="88"/>
    </row>
    <row r="717">
      <c r="D717" s="88"/>
    </row>
    <row r="718">
      <c r="D718" s="88"/>
    </row>
    <row r="719">
      <c r="D719" s="88"/>
    </row>
    <row r="720">
      <c r="D720" s="88"/>
    </row>
    <row r="721">
      <c r="D721" s="88"/>
    </row>
    <row r="722">
      <c r="D722" s="88"/>
    </row>
    <row r="723">
      <c r="D723" s="88"/>
    </row>
    <row r="724">
      <c r="D724" s="88"/>
    </row>
    <row r="725">
      <c r="D725" s="88"/>
    </row>
    <row r="726">
      <c r="D726" s="88"/>
    </row>
    <row r="727">
      <c r="D727" s="88"/>
    </row>
    <row r="728">
      <c r="D728" s="88"/>
    </row>
    <row r="729">
      <c r="D729" s="88"/>
    </row>
    <row r="730">
      <c r="D730" s="88"/>
    </row>
    <row r="731">
      <c r="D731" s="88"/>
    </row>
    <row r="732">
      <c r="D732" s="88"/>
    </row>
    <row r="733">
      <c r="D733" s="88"/>
    </row>
    <row r="734">
      <c r="D734" s="88"/>
    </row>
    <row r="735">
      <c r="D735" s="88"/>
    </row>
    <row r="736">
      <c r="D736" s="88"/>
    </row>
    <row r="737">
      <c r="D737" s="88"/>
    </row>
    <row r="738">
      <c r="D738" s="88"/>
    </row>
    <row r="739">
      <c r="D739" s="88"/>
    </row>
    <row r="740">
      <c r="D740" s="88"/>
    </row>
    <row r="741">
      <c r="D741" s="88"/>
    </row>
    <row r="742">
      <c r="D742" s="88"/>
    </row>
    <row r="743">
      <c r="D743" s="88"/>
    </row>
    <row r="744">
      <c r="D744" s="88"/>
    </row>
    <row r="745">
      <c r="D745" s="88"/>
    </row>
    <row r="746">
      <c r="D746" s="88"/>
    </row>
    <row r="747">
      <c r="D747" s="88"/>
    </row>
    <row r="748">
      <c r="D748" s="88"/>
    </row>
    <row r="749">
      <c r="D749" s="88"/>
    </row>
    <row r="750">
      <c r="D750" s="88"/>
    </row>
    <row r="751">
      <c r="D751" s="88"/>
    </row>
    <row r="752">
      <c r="D752" s="88"/>
    </row>
    <row r="753">
      <c r="D753" s="88"/>
    </row>
    <row r="754">
      <c r="D754" s="88"/>
    </row>
    <row r="755">
      <c r="D755" s="88"/>
    </row>
    <row r="756">
      <c r="D756" s="88"/>
    </row>
    <row r="757">
      <c r="D757" s="88"/>
    </row>
    <row r="758">
      <c r="D758" s="88"/>
    </row>
    <row r="759">
      <c r="D759" s="88"/>
    </row>
    <row r="760">
      <c r="D760" s="88"/>
    </row>
    <row r="761">
      <c r="D761" s="88"/>
    </row>
    <row r="762">
      <c r="D762" s="88"/>
    </row>
    <row r="763">
      <c r="D763" s="88"/>
    </row>
    <row r="764">
      <c r="D764" s="88"/>
    </row>
    <row r="765">
      <c r="D765" s="88"/>
    </row>
    <row r="766">
      <c r="D766" s="88"/>
    </row>
    <row r="767">
      <c r="D767" s="88"/>
    </row>
    <row r="768">
      <c r="D768" s="88"/>
    </row>
    <row r="769">
      <c r="D769" s="88"/>
    </row>
    <row r="770">
      <c r="D770" s="88"/>
    </row>
    <row r="771">
      <c r="D771" s="88"/>
    </row>
    <row r="772">
      <c r="D772" s="88"/>
    </row>
    <row r="773">
      <c r="D773" s="88"/>
    </row>
    <row r="774">
      <c r="D774" s="88"/>
    </row>
    <row r="775">
      <c r="D775" s="88"/>
    </row>
    <row r="776">
      <c r="D776" s="88"/>
    </row>
    <row r="777">
      <c r="D777" s="88"/>
    </row>
    <row r="778">
      <c r="D778" s="88"/>
    </row>
    <row r="779">
      <c r="D779" s="88"/>
    </row>
    <row r="780">
      <c r="D780" s="88"/>
    </row>
    <row r="781">
      <c r="D781" s="88"/>
    </row>
    <row r="782">
      <c r="D782" s="88"/>
    </row>
    <row r="783">
      <c r="D783" s="88"/>
    </row>
    <row r="784">
      <c r="D784" s="88"/>
    </row>
    <row r="785">
      <c r="D785" s="88"/>
    </row>
    <row r="786">
      <c r="D786" s="88"/>
    </row>
    <row r="787">
      <c r="D787" s="88"/>
    </row>
    <row r="788">
      <c r="D788" s="88"/>
    </row>
    <row r="789">
      <c r="D789" s="88"/>
    </row>
    <row r="790">
      <c r="D790" s="88"/>
    </row>
    <row r="791">
      <c r="D791" s="88"/>
    </row>
    <row r="792">
      <c r="D792" s="88"/>
    </row>
    <row r="793">
      <c r="D793" s="88"/>
    </row>
    <row r="794">
      <c r="D794" s="88"/>
    </row>
    <row r="795">
      <c r="D795" s="88"/>
    </row>
    <row r="796">
      <c r="D796" s="88"/>
    </row>
    <row r="797">
      <c r="D797" s="88"/>
    </row>
    <row r="798">
      <c r="D798" s="88"/>
    </row>
    <row r="799">
      <c r="D799" s="88"/>
    </row>
    <row r="800">
      <c r="D800" s="88"/>
    </row>
    <row r="801">
      <c r="D801" s="88"/>
    </row>
    <row r="802">
      <c r="D802" s="88"/>
    </row>
    <row r="803">
      <c r="D803" s="88"/>
    </row>
    <row r="804">
      <c r="D804" s="88"/>
    </row>
    <row r="805">
      <c r="D805" s="88"/>
    </row>
    <row r="806">
      <c r="D806" s="88"/>
    </row>
    <row r="807">
      <c r="D807" s="88"/>
    </row>
    <row r="808">
      <c r="D808" s="88"/>
    </row>
    <row r="809">
      <c r="D809" s="88"/>
    </row>
    <row r="810">
      <c r="D810" s="88"/>
    </row>
    <row r="811">
      <c r="D811" s="88"/>
    </row>
    <row r="812">
      <c r="D812" s="88"/>
    </row>
    <row r="813">
      <c r="D813" s="88"/>
    </row>
    <row r="814">
      <c r="D814" s="88"/>
    </row>
    <row r="815">
      <c r="D815" s="88"/>
    </row>
    <row r="816">
      <c r="D816" s="88"/>
    </row>
    <row r="817">
      <c r="D817" s="88"/>
    </row>
    <row r="818">
      <c r="D818" s="88"/>
    </row>
    <row r="819">
      <c r="D819" s="88"/>
    </row>
    <row r="820">
      <c r="D820" s="88"/>
    </row>
    <row r="821">
      <c r="D821" s="88"/>
    </row>
    <row r="822">
      <c r="D822" s="88"/>
    </row>
    <row r="823">
      <c r="D823" s="88"/>
    </row>
    <row r="824">
      <c r="D824" s="88"/>
    </row>
    <row r="825">
      <c r="D825" s="88"/>
    </row>
    <row r="826">
      <c r="D826" s="88"/>
    </row>
    <row r="827">
      <c r="D827" s="88"/>
    </row>
    <row r="828">
      <c r="D828" s="88"/>
    </row>
    <row r="829">
      <c r="D829" s="88"/>
    </row>
    <row r="830">
      <c r="D830" s="88"/>
    </row>
    <row r="831">
      <c r="D831" s="88"/>
    </row>
    <row r="832">
      <c r="D832" s="88"/>
    </row>
    <row r="833">
      <c r="D833" s="88"/>
    </row>
    <row r="834">
      <c r="D834" s="88"/>
    </row>
    <row r="835">
      <c r="D835" s="88"/>
    </row>
    <row r="836">
      <c r="D836" s="88"/>
    </row>
    <row r="837">
      <c r="D837" s="88"/>
    </row>
    <row r="838">
      <c r="D838" s="88"/>
    </row>
    <row r="839">
      <c r="D839" s="88"/>
    </row>
    <row r="840">
      <c r="D840" s="88"/>
    </row>
    <row r="841">
      <c r="D841" s="88"/>
    </row>
    <row r="842">
      <c r="D842" s="88"/>
    </row>
    <row r="843">
      <c r="D843" s="88"/>
    </row>
    <row r="844">
      <c r="D844" s="88"/>
    </row>
    <row r="845">
      <c r="D845" s="88"/>
    </row>
    <row r="846">
      <c r="D846" s="88"/>
    </row>
    <row r="847">
      <c r="D847" s="88"/>
    </row>
    <row r="848">
      <c r="D848" s="88"/>
    </row>
    <row r="849">
      <c r="D849" s="88"/>
    </row>
    <row r="850">
      <c r="D850" s="88"/>
    </row>
    <row r="851">
      <c r="D851" s="88"/>
    </row>
    <row r="852">
      <c r="D852" s="88"/>
    </row>
    <row r="853">
      <c r="D853" s="88"/>
    </row>
    <row r="854">
      <c r="D854" s="88"/>
    </row>
    <row r="855">
      <c r="D855" s="88"/>
    </row>
    <row r="856">
      <c r="D856" s="88"/>
    </row>
    <row r="857">
      <c r="D857" s="88"/>
    </row>
    <row r="858">
      <c r="D858" s="88"/>
    </row>
    <row r="859">
      <c r="D859" s="88"/>
    </row>
    <row r="860">
      <c r="D860" s="88"/>
    </row>
    <row r="861">
      <c r="D861" s="88"/>
    </row>
    <row r="862">
      <c r="D862" s="88"/>
    </row>
    <row r="863">
      <c r="D863" s="88"/>
    </row>
    <row r="864">
      <c r="D864" s="88"/>
    </row>
    <row r="865">
      <c r="D865" s="88"/>
    </row>
    <row r="866">
      <c r="D866" s="88"/>
    </row>
    <row r="867">
      <c r="D867" s="88"/>
    </row>
    <row r="868">
      <c r="D868" s="88"/>
    </row>
    <row r="869">
      <c r="D869" s="88"/>
    </row>
    <row r="870">
      <c r="D870" s="88"/>
    </row>
    <row r="871">
      <c r="D871" s="88"/>
    </row>
    <row r="872">
      <c r="D872" s="88"/>
    </row>
    <row r="873">
      <c r="D873" s="88"/>
    </row>
    <row r="874">
      <c r="D874" s="88"/>
    </row>
    <row r="875">
      <c r="D875" s="88"/>
    </row>
    <row r="876">
      <c r="D876" s="88"/>
    </row>
    <row r="877">
      <c r="D877" s="88"/>
    </row>
    <row r="878">
      <c r="D878" s="88"/>
    </row>
    <row r="879">
      <c r="D879" s="88"/>
    </row>
    <row r="880">
      <c r="D880" s="88"/>
    </row>
    <row r="881">
      <c r="D881" s="88"/>
    </row>
    <row r="882">
      <c r="D882" s="88"/>
    </row>
    <row r="883">
      <c r="D883" s="88"/>
    </row>
    <row r="884">
      <c r="D884" s="88"/>
    </row>
    <row r="885">
      <c r="D885" s="88"/>
    </row>
    <row r="886">
      <c r="D886" s="88"/>
    </row>
    <row r="887">
      <c r="D887" s="88"/>
    </row>
    <row r="888">
      <c r="D888" s="88"/>
    </row>
    <row r="889">
      <c r="D889" s="88"/>
    </row>
    <row r="890">
      <c r="D890" s="88"/>
    </row>
    <row r="891">
      <c r="D891" s="88"/>
    </row>
    <row r="892">
      <c r="D892" s="88"/>
    </row>
    <row r="893">
      <c r="D893" s="88"/>
    </row>
    <row r="894">
      <c r="D894" s="88"/>
    </row>
    <row r="895">
      <c r="D895" s="88"/>
    </row>
    <row r="896">
      <c r="D896" s="88"/>
    </row>
    <row r="897">
      <c r="D897" s="88"/>
    </row>
    <row r="898">
      <c r="D898" s="88"/>
    </row>
    <row r="899">
      <c r="D899" s="88"/>
    </row>
    <row r="900">
      <c r="D900" s="88"/>
    </row>
    <row r="901">
      <c r="D901" s="88"/>
    </row>
    <row r="902">
      <c r="D902" s="88"/>
    </row>
    <row r="903">
      <c r="D903" s="88"/>
    </row>
    <row r="904">
      <c r="D904" s="88"/>
    </row>
    <row r="905">
      <c r="D905" s="88"/>
    </row>
    <row r="906">
      <c r="D906" s="88"/>
    </row>
    <row r="907">
      <c r="D907" s="88"/>
    </row>
    <row r="908">
      <c r="D908" s="88"/>
    </row>
    <row r="909">
      <c r="D909" s="88"/>
    </row>
    <row r="910">
      <c r="D910" s="88"/>
    </row>
    <row r="911">
      <c r="D911" s="88"/>
    </row>
    <row r="912">
      <c r="D912" s="88"/>
    </row>
    <row r="913">
      <c r="D913" s="88"/>
    </row>
    <row r="914">
      <c r="D914" s="88"/>
    </row>
    <row r="915">
      <c r="D915" s="88"/>
    </row>
    <row r="916">
      <c r="D916" s="88"/>
    </row>
    <row r="917">
      <c r="D917" s="88"/>
    </row>
    <row r="918">
      <c r="D918" s="88"/>
    </row>
    <row r="919">
      <c r="D919" s="88"/>
    </row>
    <row r="920">
      <c r="D920" s="88"/>
    </row>
    <row r="921">
      <c r="D921" s="88"/>
    </row>
    <row r="922">
      <c r="D922" s="88"/>
    </row>
    <row r="923">
      <c r="D923" s="88"/>
    </row>
    <row r="924">
      <c r="D924" s="88"/>
    </row>
    <row r="925">
      <c r="D925" s="88"/>
    </row>
    <row r="926">
      <c r="D926" s="88"/>
    </row>
    <row r="927">
      <c r="D927" s="88"/>
    </row>
    <row r="928">
      <c r="D928" s="88"/>
    </row>
    <row r="929">
      <c r="D929" s="88"/>
    </row>
    <row r="930">
      <c r="D930" s="88"/>
    </row>
    <row r="931">
      <c r="D931" s="88"/>
    </row>
    <row r="932">
      <c r="D932" s="88"/>
    </row>
    <row r="933">
      <c r="D933" s="88"/>
    </row>
    <row r="934">
      <c r="D934" s="88"/>
    </row>
    <row r="935">
      <c r="D935" s="88"/>
    </row>
    <row r="936">
      <c r="D936" s="88"/>
    </row>
    <row r="937">
      <c r="D937" s="88"/>
    </row>
    <row r="938">
      <c r="D938" s="88"/>
    </row>
    <row r="939">
      <c r="D939" s="88"/>
    </row>
    <row r="940">
      <c r="D940" s="88"/>
    </row>
    <row r="941">
      <c r="D941" s="88"/>
    </row>
    <row r="942">
      <c r="D942" s="88"/>
    </row>
    <row r="943">
      <c r="D943" s="88"/>
    </row>
    <row r="944">
      <c r="D944" s="88"/>
    </row>
    <row r="945">
      <c r="D945" s="88"/>
    </row>
    <row r="946">
      <c r="D946" s="88"/>
    </row>
    <row r="947">
      <c r="D947" s="88"/>
    </row>
    <row r="948">
      <c r="D948" s="88"/>
    </row>
    <row r="949">
      <c r="D949" s="88"/>
    </row>
    <row r="950">
      <c r="D950" s="88"/>
    </row>
    <row r="951">
      <c r="D951" s="88"/>
    </row>
    <row r="952">
      <c r="D952" s="88"/>
    </row>
    <row r="953">
      <c r="D953" s="88"/>
    </row>
    <row r="954">
      <c r="D954" s="88"/>
    </row>
    <row r="955">
      <c r="D955" s="88"/>
    </row>
    <row r="956">
      <c r="D956" s="88"/>
    </row>
    <row r="957">
      <c r="D957" s="88"/>
    </row>
    <row r="958">
      <c r="D958" s="88"/>
    </row>
    <row r="959">
      <c r="D959" s="88"/>
    </row>
    <row r="960">
      <c r="D960" s="88"/>
    </row>
    <row r="961">
      <c r="D961" s="88"/>
    </row>
    <row r="962">
      <c r="D962" s="88"/>
    </row>
    <row r="963">
      <c r="D963" s="88"/>
    </row>
    <row r="964">
      <c r="D964" s="88"/>
    </row>
    <row r="965">
      <c r="D965" s="88"/>
    </row>
    <row r="966">
      <c r="D966" s="88"/>
    </row>
    <row r="967">
      <c r="D967" s="88"/>
    </row>
    <row r="968">
      <c r="D968" s="88"/>
    </row>
    <row r="969">
      <c r="D969" s="88"/>
    </row>
    <row r="970">
      <c r="D970" s="88"/>
    </row>
    <row r="971">
      <c r="D971" s="88"/>
    </row>
    <row r="972">
      <c r="D972" s="88"/>
    </row>
    <row r="973">
      <c r="D973" s="88"/>
    </row>
    <row r="974">
      <c r="D974" s="88"/>
    </row>
    <row r="975">
      <c r="D975" s="88"/>
    </row>
    <row r="976">
      <c r="D976" s="88"/>
    </row>
    <row r="977">
      <c r="D977" s="88"/>
    </row>
    <row r="978">
      <c r="D978" s="88"/>
    </row>
    <row r="979">
      <c r="D979" s="88"/>
    </row>
    <row r="980">
      <c r="D980" s="88"/>
    </row>
    <row r="981">
      <c r="D981" s="88"/>
    </row>
    <row r="982">
      <c r="D982" s="88"/>
    </row>
    <row r="983">
      <c r="D983" s="88"/>
    </row>
    <row r="984">
      <c r="D984" s="88"/>
    </row>
    <row r="985">
      <c r="D985" s="88"/>
    </row>
    <row r="986">
      <c r="D986" s="88"/>
    </row>
    <row r="987">
      <c r="D987" s="88"/>
    </row>
    <row r="988">
      <c r="D988" s="88"/>
    </row>
    <row r="989">
      <c r="D989" s="88"/>
    </row>
    <row r="990">
      <c r="D990" s="88"/>
    </row>
    <row r="991">
      <c r="D991" s="88"/>
    </row>
    <row r="992">
      <c r="D992" s="88"/>
    </row>
    <row r="993">
      <c r="D993" s="88"/>
    </row>
    <row r="994">
      <c r="D994" s="88"/>
    </row>
    <row r="995">
      <c r="D995" s="88"/>
    </row>
    <row r="996">
      <c r="D996" s="88"/>
    </row>
    <row r="997">
      <c r="D997" s="88"/>
    </row>
    <row r="998">
      <c r="D998" s="88"/>
    </row>
    <row r="999">
      <c r="D999" s="88"/>
    </row>
    <row r="1000"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4.29"/>
    <col customWidth="1" min="2" max="2" width="17.29"/>
    <col customWidth="1" min="3" max="3" width="26.71"/>
    <col customWidth="1" min="5" max="5" width="22.71"/>
  </cols>
  <sheetData>
    <row r="1">
      <c r="A1" s="94" t="s">
        <v>126</v>
      </c>
      <c r="B1" s="96" t="s">
        <v>99</v>
      </c>
      <c r="C1" s="97"/>
      <c r="D1" s="98"/>
      <c r="E1" s="100" t="s">
        <v>127</v>
      </c>
      <c r="F1" s="98"/>
      <c r="G1" s="102" t="s">
        <v>128</v>
      </c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04">
        <v>43546.0</v>
      </c>
      <c r="C2" s="105" t="s">
        <v>130</v>
      </c>
      <c r="D2" s="108">
        <v>0.0</v>
      </c>
      <c r="E2" s="109" t="s">
        <v>231</v>
      </c>
      <c r="F2" s="110">
        <v>23.26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107" t="s">
        <v>131</v>
      </c>
      <c r="B3" s="104">
        <v>43556.0</v>
      </c>
      <c r="C3" s="105" t="s">
        <v>132</v>
      </c>
      <c r="D3" s="108">
        <v>0.0</v>
      </c>
      <c r="E3" s="109" t="s">
        <v>231</v>
      </c>
      <c r="F3" s="14">
        <v>147.42</v>
      </c>
      <c r="G3" s="107" t="s">
        <v>216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352</v>
      </c>
      <c r="C4" s="105" t="s">
        <v>137</v>
      </c>
      <c r="D4" s="108">
        <v>0.0</v>
      </c>
      <c r="E4" s="109" t="s">
        <v>231</v>
      </c>
      <c r="F4" s="111">
        <v>-40.22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105" t="s">
        <v>139</v>
      </c>
      <c r="D5" s="108">
        <v>0.0</v>
      </c>
      <c r="E5" s="109" t="s">
        <v>258</v>
      </c>
      <c r="F5" s="111">
        <v>425.08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C6" s="97"/>
      <c r="D6" s="98"/>
      <c r="E6" s="109" t="s">
        <v>201</v>
      </c>
      <c r="F6" s="98">
        <f>SUM(4*97.33)</f>
        <v>389.32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353</v>
      </c>
      <c r="B7" s="112">
        <v>470.0</v>
      </c>
      <c r="C7" s="105" t="s">
        <v>142</v>
      </c>
      <c r="D7" s="108">
        <v>0.0</v>
      </c>
      <c r="E7" s="109" t="s">
        <v>201</v>
      </c>
      <c r="F7" s="98">
        <f>sum(1.62*97.33)</f>
        <v>157.6746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109" t="s">
        <v>354</v>
      </c>
      <c r="B8" s="111">
        <v>438.0</v>
      </c>
      <c r="C8" s="105" t="s">
        <v>144</v>
      </c>
      <c r="D8" s="108">
        <v>0.0</v>
      </c>
      <c r="E8" s="105" t="s">
        <v>220</v>
      </c>
      <c r="F8" s="108">
        <f>sum(F2:F7)</f>
        <v>1102.5346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C11" s="97"/>
      <c r="D11" s="9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0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908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1102.5346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2010.5346</v>
      </c>
      <c r="C15" s="105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3293.08</v>
      </c>
      <c r="C16" s="97"/>
      <c r="D16" s="98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93.27</v>
      </c>
      <c r="C17" s="97"/>
      <c r="D17" s="98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3386.35</v>
      </c>
      <c r="C18" s="97"/>
      <c r="D18" s="98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1282.5454</v>
      </c>
      <c r="C19" s="97"/>
      <c r="D19" s="98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3799.910394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4.86"/>
    <col customWidth="1" min="3" max="3" width="27.43"/>
    <col customWidth="1" min="4" max="4" width="14.57"/>
    <col customWidth="1" min="5" max="5" width="24.57"/>
  </cols>
  <sheetData>
    <row r="1">
      <c r="A1" s="97" t="s">
        <v>126</v>
      </c>
      <c r="B1" s="109" t="s">
        <v>100</v>
      </c>
      <c r="C1" s="97"/>
      <c r="D1" s="88"/>
      <c r="E1" s="109" t="s">
        <v>339</v>
      </c>
      <c r="F1" s="110">
        <v>1216.09</v>
      </c>
    </row>
    <row r="2">
      <c r="A2" s="97" t="s">
        <v>129</v>
      </c>
      <c r="B2" s="165">
        <v>43552.0</v>
      </c>
      <c r="C2" s="87" t="s">
        <v>130</v>
      </c>
      <c r="D2" s="5">
        <v>9341.33</v>
      </c>
      <c r="E2" s="109" t="s">
        <v>355</v>
      </c>
      <c r="F2" s="110">
        <v>4243.16</v>
      </c>
    </row>
    <row r="3">
      <c r="A3" s="97" t="s">
        <v>131</v>
      </c>
      <c r="B3" s="145">
        <v>43595.0</v>
      </c>
      <c r="C3" s="87" t="s">
        <v>132</v>
      </c>
      <c r="D3" s="5">
        <v>0.0</v>
      </c>
      <c r="E3" s="109" t="s">
        <v>356</v>
      </c>
      <c r="F3" s="111">
        <v>688.7</v>
      </c>
    </row>
    <row r="4">
      <c r="A4" s="97" t="s">
        <v>135</v>
      </c>
      <c r="B4" s="97"/>
      <c r="C4" s="87" t="s">
        <v>214</v>
      </c>
      <c r="D4" s="5">
        <v>0.0</v>
      </c>
      <c r="E4" s="97"/>
      <c r="F4" s="98"/>
    </row>
    <row r="5">
      <c r="A5" s="97"/>
      <c r="B5" s="97"/>
      <c r="C5" s="87" t="s">
        <v>139</v>
      </c>
      <c r="D5" s="5">
        <v>0.0</v>
      </c>
      <c r="E5" s="97"/>
      <c r="F5" s="98"/>
    </row>
    <row r="6">
      <c r="A6" s="97" t="s">
        <v>140</v>
      </c>
      <c r="B6" s="97"/>
      <c r="C6" s="18"/>
      <c r="D6" s="88"/>
      <c r="E6" s="166" t="s">
        <v>220</v>
      </c>
      <c r="F6" s="108">
        <f>sum(F1:F5)</f>
        <v>6147.95</v>
      </c>
    </row>
    <row r="7">
      <c r="A7" s="109" t="s">
        <v>357</v>
      </c>
      <c r="B7" s="111">
        <v>1694.08</v>
      </c>
      <c r="C7" s="7" t="s">
        <v>142</v>
      </c>
      <c r="D7" s="146">
        <v>13417.99</v>
      </c>
      <c r="E7" s="98"/>
    </row>
    <row r="8">
      <c r="A8" s="109" t="s">
        <v>357</v>
      </c>
      <c r="B8" s="14">
        <v>1499.3</v>
      </c>
      <c r="C8" s="7" t="s">
        <v>144</v>
      </c>
      <c r="D8" s="146">
        <v>0.0</v>
      </c>
      <c r="E8" s="98"/>
    </row>
    <row r="9">
      <c r="A9" s="97"/>
      <c r="B9" s="98"/>
      <c r="C9" s="7" t="s">
        <v>147</v>
      </c>
      <c r="D9" s="146">
        <v>0.0</v>
      </c>
      <c r="E9" s="98"/>
    </row>
    <row r="10">
      <c r="A10" s="97"/>
      <c r="B10" s="98"/>
      <c r="C10" s="7" t="s">
        <v>150</v>
      </c>
      <c r="D10" s="146">
        <v>0.0</v>
      </c>
      <c r="E10" s="98"/>
    </row>
    <row r="11">
      <c r="C11" s="18"/>
      <c r="D11" s="144"/>
      <c r="E11" s="98"/>
    </row>
    <row r="12">
      <c r="C12" s="7" t="s">
        <v>153</v>
      </c>
      <c r="D12" s="88">
        <f t="shared" ref="D12:D15" si="1">sum(D7-D2)</f>
        <v>4076.66</v>
      </c>
      <c r="E12" s="98"/>
    </row>
    <row r="13">
      <c r="A13" s="97" t="s">
        <v>156</v>
      </c>
      <c r="B13" s="167">
        <f>sum(B7:B10)</f>
        <v>3193.38</v>
      </c>
      <c r="C13" s="7" t="s">
        <v>157</v>
      </c>
      <c r="D13" s="88">
        <f t="shared" si="1"/>
        <v>0</v>
      </c>
      <c r="E13" s="98"/>
    </row>
    <row r="14">
      <c r="A14" s="97" t="s">
        <v>159</v>
      </c>
      <c r="B14" s="168">
        <f>sum(F6)</f>
        <v>6147.95</v>
      </c>
      <c r="C14" s="7" t="s">
        <v>160</v>
      </c>
      <c r="D14" s="88">
        <f t="shared" si="1"/>
        <v>0</v>
      </c>
      <c r="E14" s="98"/>
    </row>
    <row r="15">
      <c r="A15" s="166" t="s">
        <v>161</v>
      </c>
      <c r="B15" s="169">
        <f>sum(B13:B14)</f>
        <v>9341.33</v>
      </c>
      <c r="C15" s="7" t="s">
        <v>162</v>
      </c>
      <c r="D15" s="88">
        <f t="shared" si="1"/>
        <v>0</v>
      </c>
      <c r="E15" s="98"/>
    </row>
    <row r="16">
      <c r="A16" s="97" t="s">
        <v>164</v>
      </c>
      <c r="B16" s="170">
        <v>13417.99</v>
      </c>
      <c r="C16" s="97"/>
      <c r="D16" s="144"/>
      <c r="E16" s="98"/>
    </row>
    <row r="17">
      <c r="A17" s="97" t="s">
        <v>166</v>
      </c>
      <c r="B17" s="170">
        <v>742.08</v>
      </c>
      <c r="C17" s="97"/>
      <c r="D17" s="144"/>
      <c r="E17" s="98"/>
    </row>
    <row r="18">
      <c r="A18" s="97" t="s">
        <v>168</v>
      </c>
      <c r="B18" s="169">
        <f>sum(B16+B17)</f>
        <v>14160.07</v>
      </c>
      <c r="C18" s="97"/>
      <c r="D18" s="144"/>
      <c r="E18" s="98"/>
    </row>
    <row r="19">
      <c r="A19" s="97" t="s">
        <v>169</v>
      </c>
      <c r="B19" s="169">
        <f>sum(B16-B15)</f>
        <v>4076.66</v>
      </c>
      <c r="C19" s="97"/>
      <c r="D19" s="144"/>
      <c r="E19" s="97"/>
    </row>
    <row r="20">
      <c r="A20" s="97" t="s">
        <v>221</v>
      </c>
      <c r="B20" s="171">
        <f>sum(B15*1.89)</f>
        <v>17655.1137</v>
      </c>
      <c r="C20" s="97"/>
      <c r="D20" s="144"/>
      <c r="E20" s="97"/>
    </row>
    <row r="21">
      <c r="A21" s="14" t="s">
        <v>173</v>
      </c>
      <c r="B21" s="111">
        <v>0.0</v>
      </c>
      <c r="C21" s="97"/>
      <c r="D21" s="144"/>
      <c r="E21" s="97"/>
    </row>
    <row r="22">
      <c r="A22" s="97"/>
      <c r="B22" s="97"/>
      <c r="C22" s="97"/>
      <c r="D22" s="144"/>
      <c r="E22" s="97"/>
    </row>
    <row r="23">
      <c r="A23" s="97"/>
      <c r="B23" s="97"/>
      <c r="C23" s="97"/>
      <c r="D23" s="144"/>
      <c r="E23" s="97"/>
    </row>
    <row r="24">
      <c r="A24" s="97"/>
      <c r="B24" s="97"/>
      <c r="C24" s="97"/>
      <c r="D24" s="144"/>
      <c r="E24" s="97"/>
    </row>
    <row r="25">
      <c r="A25" s="97"/>
      <c r="B25" s="97"/>
      <c r="C25" s="97"/>
      <c r="D25" s="144"/>
      <c r="E25" s="97"/>
    </row>
    <row r="26">
      <c r="A26" s="97"/>
      <c r="B26" s="97"/>
      <c r="C26" s="97"/>
      <c r="D26" s="144"/>
      <c r="E26" s="97"/>
    </row>
    <row r="27">
      <c r="A27" s="97"/>
      <c r="B27" s="97"/>
      <c r="C27" s="97"/>
      <c r="D27" s="144"/>
      <c r="E27" s="97"/>
    </row>
    <row r="28">
      <c r="A28" s="97"/>
      <c r="B28" s="97"/>
      <c r="C28" s="97"/>
      <c r="D28" s="144"/>
      <c r="E28" s="97"/>
    </row>
    <row r="29">
      <c r="A29" s="97"/>
      <c r="B29" s="97"/>
      <c r="C29" s="97"/>
      <c r="D29" s="144"/>
      <c r="E29" s="97"/>
    </row>
    <row r="30">
      <c r="A30" s="97"/>
      <c r="B30" s="97"/>
      <c r="C30" s="97"/>
      <c r="D30" s="144"/>
      <c r="E30" s="97"/>
    </row>
    <row r="31">
      <c r="A31" s="97"/>
      <c r="B31" s="97"/>
      <c r="C31" s="97"/>
      <c r="D31" s="144"/>
      <c r="E31" s="97"/>
    </row>
    <row r="32">
      <c r="A32" s="97"/>
      <c r="B32" s="97"/>
      <c r="C32" s="97"/>
      <c r="D32" s="144"/>
      <c r="E32" s="97"/>
    </row>
    <row r="33">
      <c r="A33" s="97"/>
      <c r="B33" s="97"/>
      <c r="C33" s="97"/>
      <c r="D33" s="144"/>
      <c r="E33" s="97"/>
    </row>
    <row r="34">
      <c r="A34" s="97"/>
      <c r="B34" s="97"/>
      <c r="C34" s="97"/>
      <c r="D34" s="144"/>
      <c r="E34" s="97"/>
    </row>
    <row r="35">
      <c r="A35" s="97"/>
      <c r="B35" s="97"/>
      <c r="C35" s="97"/>
      <c r="D35" s="144"/>
      <c r="E35" s="97"/>
    </row>
    <row r="36">
      <c r="A36" s="97"/>
      <c r="B36" s="97"/>
      <c r="C36" s="97"/>
      <c r="D36" s="144"/>
      <c r="E36" s="97"/>
    </row>
    <row r="37">
      <c r="A37" s="97"/>
      <c r="B37" s="97"/>
      <c r="C37" s="97"/>
      <c r="D37" s="144"/>
      <c r="E37" s="97"/>
    </row>
    <row r="38">
      <c r="A38" s="97"/>
      <c r="B38" s="97"/>
      <c r="C38" s="97"/>
      <c r="D38" s="144"/>
      <c r="E38" s="97"/>
    </row>
    <row r="39">
      <c r="A39" s="97"/>
      <c r="B39" s="97"/>
      <c r="C39" s="97"/>
      <c r="D39" s="144"/>
      <c r="E39" s="97"/>
    </row>
    <row r="40">
      <c r="A40" s="97"/>
      <c r="B40" s="97"/>
      <c r="C40" s="97"/>
      <c r="D40" s="144"/>
      <c r="E40" s="97"/>
    </row>
    <row r="41">
      <c r="A41" s="97"/>
      <c r="B41" s="97"/>
      <c r="C41" s="97"/>
      <c r="D41" s="144"/>
      <c r="E41" s="97"/>
    </row>
    <row r="42">
      <c r="A42" s="97"/>
      <c r="B42" s="97"/>
      <c r="C42" s="97"/>
      <c r="D42" s="144"/>
      <c r="E42" s="97"/>
    </row>
    <row r="43">
      <c r="A43" s="97"/>
      <c r="B43" s="97"/>
      <c r="C43" s="97"/>
      <c r="D43" s="144"/>
      <c r="E43" s="97"/>
    </row>
    <row r="44">
      <c r="A44" s="97"/>
      <c r="B44" s="97"/>
      <c r="C44" s="97"/>
      <c r="D44" s="144"/>
      <c r="E44" s="97"/>
    </row>
    <row r="45">
      <c r="A45" s="97"/>
      <c r="B45" s="97"/>
      <c r="C45" s="97"/>
      <c r="D45" s="144"/>
      <c r="E45" s="97"/>
    </row>
    <row r="46">
      <c r="A46" s="97"/>
      <c r="B46" s="97"/>
      <c r="C46" s="97"/>
      <c r="D46" s="144"/>
      <c r="E46" s="97"/>
    </row>
    <row r="47">
      <c r="A47" s="97"/>
      <c r="B47" s="97"/>
      <c r="C47" s="97"/>
      <c r="D47" s="144"/>
      <c r="E47" s="97"/>
    </row>
    <row r="48">
      <c r="A48" s="97"/>
      <c r="B48" s="97"/>
      <c r="C48" s="97"/>
      <c r="D48" s="144"/>
      <c r="E48" s="97"/>
    </row>
    <row r="49">
      <c r="A49" s="97"/>
      <c r="B49" s="97"/>
      <c r="C49" s="97"/>
      <c r="D49" s="144"/>
      <c r="E49" s="97"/>
    </row>
    <row r="50">
      <c r="A50" s="97"/>
      <c r="B50" s="97"/>
      <c r="C50" s="97"/>
      <c r="D50" s="144"/>
      <c r="E50" s="97"/>
    </row>
    <row r="51">
      <c r="A51" s="97"/>
      <c r="B51" s="97"/>
      <c r="C51" s="97"/>
      <c r="D51" s="144"/>
      <c r="E51" s="97"/>
    </row>
    <row r="52">
      <c r="A52" s="97"/>
      <c r="B52" s="97"/>
      <c r="C52" s="97"/>
      <c r="D52" s="144"/>
      <c r="E52" s="97"/>
    </row>
    <row r="53">
      <c r="A53" s="97"/>
      <c r="B53" s="97"/>
      <c r="C53" s="97"/>
      <c r="D53" s="144"/>
      <c r="E53" s="97"/>
    </row>
    <row r="54">
      <c r="A54" s="97"/>
      <c r="B54" s="97"/>
      <c r="C54" s="97"/>
      <c r="D54" s="144"/>
      <c r="E54" s="97"/>
    </row>
    <row r="55">
      <c r="A55" s="97"/>
      <c r="B55" s="97"/>
      <c r="C55" s="97"/>
      <c r="D55" s="144"/>
      <c r="E55" s="97"/>
    </row>
    <row r="56">
      <c r="A56" s="97"/>
      <c r="B56" s="97"/>
      <c r="C56" s="97"/>
      <c r="D56" s="144"/>
      <c r="E56" s="97"/>
    </row>
    <row r="57">
      <c r="A57" s="97"/>
      <c r="B57" s="97"/>
      <c r="C57" s="97"/>
      <c r="D57" s="144"/>
      <c r="E57" s="97"/>
    </row>
    <row r="58">
      <c r="A58" s="97"/>
      <c r="B58" s="97"/>
      <c r="C58" s="97"/>
      <c r="D58" s="144"/>
      <c r="E58" s="97"/>
    </row>
    <row r="59">
      <c r="A59" s="97"/>
      <c r="B59" s="97"/>
      <c r="C59" s="97"/>
      <c r="D59" s="144"/>
      <c r="E59" s="97"/>
    </row>
    <row r="60">
      <c r="A60" s="97"/>
      <c r="B60" s="97"/>
      <c r="C60" s="97"/>
      <c r="D60" s="144"/>
      <c r="E60" s="97"/>
    </row>
    <row r="61">
      <c r="A61" s="97"/>
      <c r="B61" s="97"/>
      <c r="C61" s="97"/>
      <c r="D61" s="144"/>
      <c r="E61" s="97"/>
    </row>
    <row r="62">
      <c r="A62" s="97"/>
      <c r="B62" s="97"/>
      <c r="C62" s="97"/>
      <c r="D62" s="144"/>
      <c r="E62" s="97"/>
    </row>
    <row r="63">
      <c r="A63" s="97"/>
      <c r="B63" s="97"/>
      <c r="C63" s="97"/>
      <c r="D63" s="144"/>
      <c r="E63" s="97"/>
    </row>
    <row r="64">
      <c r="A64" s="97"/>
      <c r="B64" s="97"/>
      <c r="C64" s="97"/>
      <c r="D64" s="144"/>
      <c r="E64" s="97"/>
    </row>
    <row r="65">
      <c r="A65" s="97"/>
      <c r="B65" s="97"/>
      <c r="C65" s="97"/>
      <c r="D65" s="144"/>
      <c r="E65" s="97"/>
    </row>
    <row r="66">
      <c r="A66" s="97"/>
      <c r="B66" s="97"/>
      <c r="C66" s="97"/>
      <c r="D66" s="144"/>
      <c r="E66" s="97"/>
    </row>
    <row r="67">
      <c r="A67" s="97"/>
      <c r="B67" s="97"/>
      <c r="C67" s="97"/>
      <c r="D67" s="144"/>
      <c r="E67" s="97"/>
    </row>
    <row r="68">
      <c r="A68" s="97"/>
      <c r="B68" s="97"/>
      <c r="C68" s="97"/>
      <c r="D68" s="144"/>
      <c r="E68" s="97"/>
    </row>
    <row r="69">
      <c r="A69" s="97"/>
      <c r="B69" s="97"/>
      <c r="C69" s="97"/>
      <c r="D69" s="144"/>
      <c r="E69" s="97"/>
    </row>
    <row r="70">
      <c r="A70" s="97"/>
      <c r="B70" s="97"/>
      <c r="C70" s="97"/>
      <c r="D70" s="144"/>
      <c r="E70" s="97"/>
    </row>
    <row r="71">
      <c r="A71" s="97"/>
      <c r="B71" s="97"/>
      <c r="C71" s="97"/>
      <c r="D71" s="144"/>
      <c r="E71" s="97"/>
    </row>
    <row r="72">
      <c r="A72" s="97"/>
      <c r="B72" s="97"/>
      <c r="C72" s="97"/>
      <c r="D72" s="144"/>
      <c r="E72" s="97"/>
    </row>
    <row r="73">
      <c r="A73" s="97"/>
      <c r="B73" s="97"/>
      <c r="C73" s="97"/>
      <c r="D73" s="144"/>
      <c r="E73" s="97"/>
    </row>
    <row r="74">
      <c r="A74" s="97"/>
      <c r="B74" s="97"/>
      <c r="C74" s="97"/>
      <c r="D74" s="144"/>
      <c r="E74" s="97"/>
    </row>
    <row r="75">
      <c r="A75" s="97"/>
      <c r="B75" s="97"/>
      <c r="C75" s="97"/>
      <c r="D75" s="144"/>
      <c r="E75" s="97"/>
    </row>
    <row r="76">
      <c r="A76" s="97"/>
      <c r="B76" s="97"/>
      <c r="C76" s="97"/>
      <c r="D76" s="144"/>
      <c r="E76" s="97"/>
    </row>
    <row r="77">
      <c r="A77" s="97"/>
      <c r="B77" s="97"/>
      <c r="C77" s="97"/>
      <c r="D77" s="144"/>
      <c r="E77" s="97"/>
    </row>
    <row r="78">
      <c r="A78" s="97"/>
      <c r="B78" s="97"/>
      <c r="C78" s="97"/>
      <c r="D78" s="144"/>
      <c r="E78" s="97"/>
    </row>
    <row r="79">
      <c r="A79" s="97"/>
      <c r="B79" s="97"/>
      <c r="C79" s="97"/>
      <c r="D79" s="144"/>
      <c r="E79" s="97"/>
    </row>
    <row r="80">
      <c r="A80" s="97"/>
      <c r="B80" s="97"/>
      <c r="C80" s="97"/>
      <c r="D80" s="144"/>
      <c r="E80" s="97"/>
    </row>
    <row r="81">
      <c r="A81" s="97"/>
      <c r="B81" s="97"/>
      <c r="C81" s="97"/>
      <c r="D81" s="144"/>
      <c r="E81" s="97"/>
    </row>
    <row r="82">
      <c r="A82" s="97"/>
      <c r="B82" s="97"/>
      <c r="C82" s="97"/>
      <c r="D82" s="144"/>
      <c r="E82" s="97"/>
    </row>
    <row r="83">
      <c r="A83" s="97"/>
      <c r="B83" s="97"/>
      <c r="C83" s="97"/>
      <c r="D83" s="144"/>
      <c r="E83" s="97"/>
    </row>
    <row r="84">
      <c r="A84" s="97"/>
      <c r="B84" s="97"/>
      <c r="C84" s="97"/>
      <c r="D84" s="144"/>
      <c r="E84" s="97"/>
    </row>
    <row r="85">
      <c r="A85" s="97"/>
      <c r="B85" s="97"/>
      <c r="C85" s="97"/>
      <c r="D85" s="144"/>
      <c r="E85" s="97"/>
    </row>
    <row r="86">
      <c r="A86" s="97"/>
      <c r="B86" s="97"/>
      <c r="C86" s="97"/>
      <c r="D86" s="144"/>
      <c r="E86" s="97"/>
    </row>
    <row r="87">
      <c r="A87" s="97"/>
      <c r="B87" s="97"/>
      <c r="C87" s="97"/>
      <c r="D87" s="144"/>
      <c r="E87" s="97"/>
    </row>
    <row r="88">
      <c r="A88" s="97"/>
      <c r="B88" s="97"/>
      <c r="C88" s="97"/>
      <c r="D88" s="144"/>
      <c r="E88" s="97"/>
    </row>
    <row r="89">
      <c r="A89" s="97"/>
      <c r="B89" s="97"/>
      <c r="C89" s="97"/>
      <c r="D89" s="144"/>
      <c r="E89" s="97"/>
    </row>
    <row r="90">
      <c r="A90" s="97"/>
      <c r="B90" s="97"/>
      <c r="C90" s="97"/>
      <c r="D90" s="144"/>
      <c r="E90" s="97"/>
    </row>
    <row r="91">
      <c r="A91" s="97"/>
      <c r="B91" s="97"/>
      <c r="C91" s="97"/>
      <c r="D91" s="144"/>
      <c r="E91" s="97"/>
    </row>
    <row r="92">
      <c r="A92" s="97"/>
      <c r="B92" s="97"/>
      <c r="C92" s="97"/>
      <c r="D92" s="144"/>
      <c r="E92" s="97"/>
    </row>
    <row r="93">
      <c r="A93" s="97"/>
      <c r="B93" s="97"/>
      <c r="C93" s="97"/>
      <c r="D93" s="144"/>
      <c r="E93" s="97"/>
    </row>
    <row r="94">
      <c r="A94" s="97"/>
      <c r="B94" s="97"/>
      <c r="C94" s="97"/>
      <c r="D94" s="144"/>
      <c r="E94" s="97"/>
    </row>
    <row r="95">
      <c r="A95" s="97"/>
      <c r="B95" s="97"/>
      <c r="C95" s="97"/>
      <c r="D95" s="144"/>
      <c r="E95" s="97"/>
    </row>
    <row r="96">
      <c r="A96" s="97"/>
      <c r="B96" s="97"/>
      <c r="C96" s="97"/>
      <c r="D96" s="144"/>
      <c r="E96" s="97"/>
    </row>
    <row r="97">
      <c r="A97" s="97"/>
      <c r="B97" s="97"/>
      <c r="C97" s="97"/>
      <c r="D97" s="144"/>
      <c r="E97" s="97"/>
    </row>
    <row r="98">
      <c r="A98" s="97"/>
      <c r="B98" s="97"/>
      <c r="C98" s="97"/>
      <c r="D98" s="144"/>
      <c r="E98" s="97"/>
    </row>
    <row r="99">
      <c r="A99" s="97"/>
      <c r="B99" s="97"/>
      <c r="C99" s="97"/>
      <c r="D99" s="144"/>
      <c r="E99" s="97"/>
    </row>
    <row r="100">
      <c r="A100" s="97"/>
      <c r="B100" s="97"/>
      <c r="C100" s="97"/>
      <c r="D100" s="144"/>
      <c r="E100" s="97"/>
    </row>
    <row r="101">
      <c r="A101" s="97"/>
      <c r="B101" s="97"/>
      <c r="C101" s="97"/>
      <c r="D101" s="144"/>
      <c r="E101" s="97"/>
    </row>
    <row r="102">
      <c r="A102" s="97"/>
      <c r="B102" s="97"/>
      <c r="C102" s="97"/>
      <c r="D102" s="144"/>
      <c r="E102" s="97"/>
    </row>
    <row r="103">
      <c r="A103" s="97"/>
      <c r="B103" s="97"/>
      <c r="C103" s="97"/>
      <c r="D103" s="144"/>
      <c r="E103" s="97"/>
    </row>
    <row r="104">
      <c r="A104" s="97"/>
      <c r="B104" s="97"/>
      <c r="C104" s="97"/>
      <c r="D104" s="144"/>
      <c r="E104" s="97"/>
    </row>
    <row r="105">
      <c r="A105" s="97"/>
      <c r="B105" s="97"/>
      <c r="C105" s="97"/>
      <c r="D105" s="144"/>
      <c r="E105" s="97"/>
    </row>
    <row r="106">
      <c r="A106" s="97"/>
      <c r="B106" s="97"/>
      <c r="C106" s="97"/>
      <c r="D106" s="144"/>
      <c r="E106" s="97"/>
    </row>
    <row r="107">
      <c r="A107" s="97"/>
      <c r="B107" s="97"/>
      <c r="C107" s="97"/>
      <c r="D107" s="144"/>
      <c r="E107" s="97"/>
    </row>
    <row r="108">
      <c r="A108" s="97"/>
      <c r="B108" s="97"/>
      <c r="C108" s="97"/>
      <c r="D108" s="144"/>
      <c r="E108" s="97"/>
    </row>
    <row r="109">
      <c r="A109" s="97"/>
      <c r="B109" s="97"/>
      <c r="C109" s="97"/>
      <c r="D109" s="144"/>
      <c r="E109" s="97"/>
    </row>
    <row r="110">
      <c r="A110" s="97"/>
      <c r="B110" s="97"/>
      <c r="C110" s="97"/>
      <c r="D110" s="144"/>
      <c r="E110" s="97"/>
    </row>
    <row r="111">
      <c r="A111" s="97"/>
      <c r="B111" s="97"/>
      <c r="C111" s="97"/>
      <c r="D111" s="144"/>
      <c r="E111" s="97"/>
    </row>
    <row r="112">
      <c r="A112" s="97"/>
      <c r="B112" s="97"/>
      <c r="C112" s="97"/>
      <c r="D112" s="144"/>
      <c r="E112" s="97"/>
    </row>
    <row r="113">
      <c r="A113" s="97"/>
      <c r="B113" s="97"/>
      <c r="C113" s="97"/>
      <c r="D113" s="144"/>
      <c r="E113" s="97"/>
    </row>
    <row r="114">
      <c r="A114" s="97"/>
      <c r="B114" s="97"/>
      <c r="C114" s="97"/>
      <c r="D114" s="144"/>
      <c r="E114" s="97"/>
    </row>
    <row r="115">
      <c r="A115" s="97"/>
      <c r="B115" s="97"/>
      <c r="C115" s="97"/>
      <c r="D115" s="144"/>
      <c r="E115" s="97"/>
    </row>
    <row r="116">
      <c r="A116" s="97"/>
      <c r="B116" s="97"/>
      <c r="C116" s="97"/>
      <c r="D116" s="144"/>
      <c r="E116" s="97"/>
    </row>
    <row r="117">
      <c r="A117" s="97"/>
      <c r="B117" s="97"/>
      <c r="C117" s="97"/>
      <c r="D117" s="144"/>
      <c r="E117" s="97"/>
    </row>
    <row r="118">
      <c r="A118" s="97"/>
      <c r="B118" s="97"/>
      <c r="C118" s="97"/>
      <c r="D118" s="144"/>
      <c r="E118" s="97"/>
    </row>
    <row r="119">
      <c r="A119" s="97"/>
      <c r="B119" s="97"/>
      <c r="C119" s="97"/>
      <c r="D119" s="144"/>
      <c r="E119" s="97"/>
    </row>
    <row r="120">
      <c r="A120" s="97"/>
      <c r="B120" s="97"/>
      <c r="C120" s="97"/>
      <c r="D120" s="144"/>
      <c r="E120" s="97"/>
    </row>
    <row r="121">
      <c r="A121" s="97"/>
      <c r="B121" s="97"/>
      <c r="C121" s="97"/>
      <c r="D121" s="144"/>
      <c r="E121" s="97"/>
    </row>
    <row r="122">
      <c r="A122" s="97"/>
      <c r="B122" s="97"/>
      <c r="C122" s="97"/>
      <c r="D122" s="144"/>
      <c r="E122" s="97"/>
    </row>
    <row r="123">
      <c r="A123" s="97"/>
      <c r="B123" s="97"/>
      <c r="C123" s="97"/>
      <c r="D123" s="144"/>
      <c r="E123" s="97"/>
    </row>
    <row r="124">
      <c r="A124" s="97"/>
      <c r="B124" s="97"/>
      <c r="C124" s="97"/>
      <c r="D124" s="144"/>
      <c r="E124" s="97"/>
    </row>
    <row r="125">
      <c r="A125" s="97"/>
      <c r="B125" s="97"/>
      <c r="C125" s="97"/>
      <c r="D125" s="144"/>
      <c r="E125" s="97"/>
    </row>
    <row r="126">
      <c r="A126" s="97"/>
      <c r="B126" s="97"/>
      <c r="C126" s="97"/>
      <c r="D126" s="144"/>
      <c r="E126" s="97"/>
    </row>
    <row r="127">
      <c r="A127" s="97"/>
      <c r="B127" s="97"/>
      <c r="C127" s="97"/>
      <c r="D127" s="144"/>
      <c r="E127" s="97"/>
    </row>
    <row r="128">
      <c r="A128" s="97"/>
      <c r="B128" s="97"/>
      <c r="C128" s="97"/>
      <c r="D128" s="144"/>
      <c r="E128" s="97"/>
    </row>
    <row r="129">
      <c r="A129" s="97"/>
      <c r="B129" s="97"/>
      <c r="C129" s="97"/>
      <c r="D129" s="144"/>
      <c r="E129" s="97"/>
    </row>
    <row r="130">
      <c r="A130" s="97"/>
      <c r="B130" s="97"/>
      <c r="C130" s="97"/>
      <c r="D130" s="144"/>
      <c r="E130" s="97"/>
    </row>
    <row r="131">
      <c r="A131" s="97"/>
      <c r="B131" s="97"/>
      <c r="C131" s="97"/>
      <c r="D131" s="144"/>
      <c r="E131" s="97"/>
    </row>
    <row r="132">
      <c r="A132" s="97"/>
      <c r="B132" s="97"/>
      <c r="C132" s="97"/>
      <c r="D132" s="144"/>
      <c r="E132" s="97"/>
    </row>
    <row r="133">
      <c r="A133" s="97"/>
      <c r="B133" s="97"/>
      <c r="C133" s="97"/>
      <c r="D133" s="144"/>
      <c r="E133" s="97"/>
    </row>
    <row r="134">
      <c r="A134" s="97"/>
      <c r="B134" s="97"/>
      <c r="C134" s="97"/>
      <c r="D134" s="144"/>
      <c r="E134" s="97"/>
    </row>
    <row r="135">
      <c r="A135" s="97"/>
      <c r="B135" s="97"/>
      <c r="C135" s="97"/>
      <c r="D135" s="144"/>
      <c r="E135" s="97"/>
    </row>
    <row r="136">
      <c r="A136" s="97"/>
      <c r="B136" s="97"/>
      <c r="C136" s="97"/>
      <c r="D136" s="144"/>
      <c r="E136" s="97"/>
    </row>
    <row r="137">
      <c r="A137" s="97"/>
      <c r="B137" s="97"/>
      <c r="C137" s="97"/>
      <c r="D137" s="144"/>
      <c r="E137" s="97"/>
    </row>
    <row r="138">
      <c r="A138" s="97"/>
      <c r="B138" s="97"/>
      <c r="C138" s="97"/>
      <c r="D138" s="144"/>
      <c r="E138" s="97"/>
    </row>
    <row r="139">
      <c r="A139" s="97"/>
      <c r="B139" s="97"/>
      <c r="C139" s="97"/>
      <c r="D139" s="144"/>
      <c r="E139" s="97"/>
    </row>
    <row r="140">
      <c r="A140" s="97"/>
      <c r="B140" s="97"/>
      <c r="C140" s="97"/>
      <c r="D140" s="144"/>
      <c r="E140" s="97"/>
    </row>
    <row r="141">
      <c r="A141" s="97"/>
      <c r="B141" s="97"/>
      <c r="C141" s="97"/>
      <c r="D141" s="144"/>
      <c r="E141" s="97"/>
    </row>
    <row r="142">
      <c r="A142" s="97"/>
      <c r="B142" s="97"/>
      <c r="C142" s="97"/>
      <c r="D142" s="144"/>
      <c r="E142" s="97"/>
    </row>
    <row r="143">
      <c r="A143" s="97"/>
      <c r="B143" s="97"/>
      <c r="C143" s="97"/>
      <c r="D143" s="144"/>
      <c r="E143" s="97"/>
    </row>
    <row r="144">
      <c r="A144" s="97"/>
      <c r="B144" s="97"/>
      <c r="C144" s="97"/>
      <c r="D144" s="144"/>
      <c r="E144" s="97"/>
    </row>
    <row r="145">
      <c r="A145" s="97"/>
      <c r="B145" s="97"/>
      <c r="C145" s="97"/>
      <c r="D145" s="144"/>
      <c r="E145" s="97"/>
    </row>
    <row r="146">
      <c r="A146" s="97"/>
      <c r="B146" s="97"/>
      <c r="C146" s="97"/>
      <c r="D146" s="144"/>
      <c r="E146" s="97"/>
    </row>
    <row r="147">
      <c r="A147" s="97"/>
      <c r="B147" s="97"/>
      <c r="C147" s="97"/>
      <c r="D147" s="144"/>
      <c r="E147" s="97"/>
    </row>
    <row r="148">
      <c r="A148" s="97"/>
      <c r="B148" s="97"/>
      <c r="C148" s="97"/>
      <c r="D148" s="144"/>
      <c r="E148" s="97"/>
    </row>
    <row r="149">
      <c r="A149" s="97"/>
      <c r="B149" s="97"/>
      <c r="C149" s="97"/>
      <c r="D149" s="144"/>
      <c r="E149" s="97"/>
    </row>
    <row r="150">
      <c r="A150" s="97"/>
      <c r="B150" s="97"/>
      <c r="C150" s="97"/>
      <c r="D150" s="144"/>
      <c r="E150" s="97"/>
    </row>
    <row r="151">
      <c r="A151" s="97"/>
      <c r="B151" s="97"/>
      <c r="C151" s="97"/>
      <c r="D151" s="144"/>
      <c r="E151" s="97"/>
    </row>
    <row r="152">
      <c r="A152" s="97"/>
      <c r="B152" s="97"/>
      <c r="C152" s="97"/>
      <c r="D152" s="144"/>
      <c r="E152" s="97"/>
    </row>
    <row r="153">
      <c r="A153" s="97"/>
      <c r="B153" s="97"/>
      <c r="C153" s="97"/>
      <c r="D153" s="144"/>
      <c r="E153" s="97"/>
    </row>
    <row r="154">
      <c r="A154" s="97"/>
      <c r="B154" s="97"/>
      <c r="C154" s="97"/>
      <c r="D154" s="144"/>
      <c r="E154" s="97"/>
    </row>
    <row r="155">
      <c r="A155" s="97"/>
      <c r="B155" s="97"/>
      <c r="C155" s="97"/>
      <c r="D155" s="144"/>
      <c r="E155" s="97"/>
    </row>
    <row r="156">
      <c r="A156" s="97"/>
      <c r="B156" s="97"/>
      <c r="C156" s="97"/>
      <c r="D156" s="144"/>
      <c r="E156" s="97"/>
    </row>
    <row r="157">
      <c r="A157" s="97"/>
      <c r="B157" s="97"/>
      <c r="C157" s="97"/>
      <c r="D157" s="144"/>
      <c r="E157" s="97"/>
    </row>
    <row r="158">
      <c r="A158" s="97"/>
      <c r="B158" s="97"/>
      <c r="C158" s="97"/>
      <c r="D158" s="144"/>
      <c r="E158" s="97"/>
    </row>
    <row r="159">
      <c r="A159" s="97"/>
      <c r="B159" s="97"/>
      <c r="C159" s="97"/>
      <c r="D159" s="144"/>
      <c r="E159" s="97"/>
    </row>
    <row r="160">
      <c r="A160" s="97"/>
      <c r="B160" s="97"/>
      <c r="C160" s="97"/>
      <c r="D160" s="144"/>
      <c r="E160" s="97"/>
    </row>
    <row r="161">
      <c r="A161" s="97"/>
      <c r="B161" s="97"/>
      <c r="C161" s="97"/>
      <c r="D161" s="144"/>
      <c r="E161" s="97"/>
    </row>
    <row r="162">
      <c r="A162" s="97"/>
      <c r="B162" s="97"/>
      <c r="C162" s="97"/>
      <c r="D162" s="144"/>
      <c r="E162" s="97"/>
    </row>
    <row r="163">
      <c r="A163" s="97"/>
      <c r="B163" s="97"/>
      <c r="C163" s="97"/>
      <c r="D163" s="144"/>
      <c r="E163" s="97"/>
    </row>
    <row r="164">
      <c r="A164" s="97"/>
      <c r="B164" s="97"/>
      <c r="C164" s="97"/>
      <c r="D164" s="144"/>
      <c r="E164" s="97"/>
    </row>
    <row r="165">
      <c r="A165" s="97"/>
      <c r="B165" s="97"/>
      <c r="C165" s="97"/>
      <c r="D165" s="144"/>
      <c r="E165" s="97"/>
    </row>
    <row r="166">
      <c r="A166" s="97"/>
      <c r="B166" s="97"/>
      <c r="C166" s="97"/>
      <c r="D166" s="144"/>
      <c r="E166" s="97"/>
    </row>
    <row r="167">
      <c r="A167" s="97"/>
      <c r="B167" s="97"/>
      <c r="C167" s="97"/>
      <c r="D167" s="144"/>
      <c r="E167" s="97"/>
    </row>
    <row r="168">
      <c r="A168" s="97"/>
      <c r="B168" s="97"/>
      <c r="C168" s="97"/>
      <c r="D168" s="144"/>
      <c r="E168" s="97"/>
    </row>
    <row r="169">
      <c r="A169" s="97"/>
      <c r="B169" s="97"/>
      <c r="C169" s="97"/>
      <c r="D169" s="144"/>
      <c r="E169" s="97"/>
    </row>
    <row r="170">
      <c r="A170" s="97"/>
      <c r="B170" s="97"/>
      <c r="C170" s="97"/>
      <c r="D170" s="144"/>
      <c r="E170" s="97"/>
    </row>
    <row r="171">
      <c r="A171" s="97"/>
      <c r="B171" s="97"/>
      <c r="C171" s="97"/>
      <c r="D171" s="144"/>
      <c r="E171" s="97"/>
    </row>
    <row r="172">
      <c r="A172" s="97"/>
      <c r="B172" s="97"/>
      <c r="C172" s="97"/>
      <c r="D172" s="144"/>
      <c r="E172" s="97"/>
    </row>
    <row r="173">
      <c r="A173" s="97"/>
      <c r="B173" s="97"/>
      <c r="C173" s="97"/>
      <c r="D173" s="144"/>
      <c r="E173" s="97"/>
    </row>
    <row r="174">
      <c r="A174" s="97"/>
      <c r="B174" s="97"/>
      <c r="C174" s="97"/>
      <c r="D174" s="144"/>
      <c r="E174" s="97"/>
    </row>
    <row r="175">
      <c r="A175" s="97"/>
      <c r="B175" s="97"/>
      <c r="C175" s="97"/>
      <c r="D175" s="144"/>
      <c r="E175" s="97"/>
    </row>
    <row r="176">
      <c r="A176" s="97"/>
      <c r="B176" s="97"/>
      <c r="C176" s="97"/>
      <c r="D176" s="144"/>
      <c r="E176" s="97"/>
    </row>
    <row r="177">
      <c r="A177" s="97"/>
      <c r="B177" s="97"/>
      <c r="C177" s="97"/>
      <c r="D177" s="144"/>
      <c r="E177" s="97"/>
    </row>
    <row r="178">
      <c r="A178" s="97"/>
      <c r="B178" s="97"/>
      <c r="C178" s="97"/>
      <c r="D178" s="144"/>
      <c r="E178" s="97"/>
    </row>
    <row r="179">
      <c r="A179" s="97"/>
      <c r="B179" s="97"/>
      <c r="C179" s="97"/>
      <c r="D179" s="144"/>
      <c r="E179" s="97"/>
    </row>
    <row r="180">
      <c r="A180" s="97"/>
      <c r="B180" s="97"/>
      <c r="C180" s="97"/>
      <c r="D180" s="144"/>
      <c r="E180" s="97"/>
    </row>
    <row r="181">
      <c r="A181" s="97"/>
      <c r="B181" s="97"/>
      <c r="C181" s="97"/>
      <c r="D181" s="144"/>
      <c r="E181" s="97"/>
    </row>
    <row r="182">
      <c r="A182" s="97"/>
      <c r="B182" s="97"/>
      <c r="C182" s="97"/>
      <c r="D182" s="144"/>
      <c r="E182" s="97"/>
    </row>
    <row r="183">
      <c r="A183" s="97"/>
      <c r="B183" s="97"/>
      <c r="C183" s="97"/>
      <c r="D183" s="144"/>
      <c r="E183" s="97"/>
    </row>
    <row r="184">
      <c r="A184" s="97"/>
      <c r="B184" s="97"/>
      <c r="C184" s="97"/>
      <c r="D184" s="144"/>
      <c r="E184" s="97"/>
    </row>
    <row r="185">
      <c r="A185" s="97"/>
      <c r="B185" s="97"/>
      <c r="C185" s="97"/>
      <c r="D185" s="144"/>
      <c r="E185" s="97"/>
    </row>
    <row r="186">
      <c r="A186" s="97"/>
      <c r="B186" s="97"/>
      <c r="C186" s="97"/>
      <c r="D186" s="144"/>
      <c r="E186" s="97"/>
    </row>
    <row r="187">
      <c r="A187" s="97"/>
      <c r="B187" s="97"/>
      <c r="C187" s="97"/>
      <c r="D187" s="144"/>
      <c r="E187" s="97"/>
    </row>
    <row r="188">
      <c r="A188" s="97"/>
      <c r="B188" s="97"/>
      <c r="C188" s="97"/>
      <c r="D188" s="144"/>
      <c r="E188" s="97"/>
    </row>
    <row r="189">
      <c r="A189" s="97"/>
      <c r="B189" s="97"/>
      <c r="C189" s="97"/>
      <c r="D189" s="144"/>
      <c r="E189" s="97"/>
    </row>
    <row r="190">
      <c r="A190" s="97"/>
      <c r="B190" s="97"/>
      <c r="C190" s="97"/>
      <c r="D190" s="144"/>
      <c r="E190" s="97"/>
    </row>
    <row r="191">
      <c r="A191" s="97"/>
      <c r="B191" s="97"/>
      <c r="C191" s="97"/>
      <c r="D191" s="144"/>
      <c r="E191" s="97"/>
    </row>
    <row r="192">
      <c r="A192" s="97"/>
      <c r="B192" s="97"/>
      <c r="C192" s="97"/>
      <c r="D192" s="144"/>
      <c r="E192" s="97"/>
    </row>
    <row r="193">
      <c r="A193" s="97"/>
      <c r="B193" s="97"/>
      <c r="C193" s="97"/>
      <c r="D193" s="144"/>
      <c r="E193" s="97"/>
    </row>
    <row r="194">
      <c r="A194" s="97"/>
      <c r="B194" s="97"/>
      <c r="C194" s="97"/>
      <c r="D194" s="144"/>
      <c r="E194" s="97"/>
    </row>
    <row r="195">
      <c r="A195" s="97"/>
      <c r="B195" s="97"/>
      <c r="C195" s="97"/>
      <c r="D195" s="144"/>
      <c r="E195" s="97"/>
    </row>
    <row r="196">
      <c r="A196" s="97"/>
      <c r="B196" s="97"/>
      <c r="C196" s="97"/>
      <c r="D196" s="144"/>
      <c r="E196" s="97"/>
    </row>
    <row r="197">
      <c r="A197" s="97"/>
      <c r="B197" s="97"/>
      <c r="C197" s="97"/>
      <c r="D197" s="144"/>
      <c r="E197" s="97"/>
    </row>
    <row r="198">
      <c r="A198" s="97"/>
      <c r="B198" s="97"/>
      <c r="C198" s="97"/>
      <c r="D198" s="144"/>
      <c r="E198" s="97"/>
    </row>
    <row r="199">
      <c r="A199" s="97"/>
      <c r="B199" s="97"/>
      <c r="C199" s="97"/>
      <c r="D199" s="144"/>
      <c r="E199" s="97"/>
    </row>
    <row r="200">
      <c r="A200" s="97"/>
      <c r="B200" s="97"/>
      <c r="C200" s="97"/>
      <c r="D200" s="144"/>
      <c r="E200" s="97"/>
    </row>
    <row r="201">
      <c r="A201" s="97"/>
      <c r="B201" s="97"/>
      <c r="C201" s="97"/>
      <c r="D201" s="144"/>
      <c r="E201" s="97"/>
    </row>
    <row r="202">
      <c r="A202" s="97"/>
      <c r="B202" s="97"/>
      <c r="C202" s="97"/>
      <c r="D202" s="144"/>
      <c r="E202" s="97"/>
    </row>
    <row r="203">
      <c r="A203" s="97"/>
      <c r="B203" s="97"/>
      <c r="C203" s="97"/>
      <c r="D203" s="144"/>
      <c r="E203" s="97"/>
    </row>
    <row r="204">
      <c r="A204" s="97"/>
      <c r="B204" s="97"/>
      <c r="C204" s="97"/>
      <c r="D204" s="144"/>
      <c r="E204" s="97"/>
    </row>
    <row r="205">
      <c r="A205" s="97"/>
      <c r="B205" s="97"/>
      <c r="C205" s="97"/>
      <c r="D205" s="144"/>
      <c r="E205" s="97"/>
    </row>
    <row r="206">
      <c r="A206" s="97"/>
      <c r="B206" s="97"/>
      <c r="C206" s="97"/>
      <c r="D206" s="144"/>
      <c r="E206" s="97"/>
    </row>
    <row r="207">
      <c r="A207" s="97"/>
      <c r="B207" s="97"/>
      <c r="C207" s="97"/>
      <c r="D207" s="144"/>
      <c r="E207" s="97"/>
    </row>
    <row r="208">
      <c r="A208" s="97"/>
      <c r="B208" s="97"/>
      <c r="C208" s="97"/>
      <c r="D208" s="144"/>
      <c r="E208" s="97"/>
    </row>
    <row r="209">
      <c r="A209" s="97"/>
      <c r="B209" s="97"/>
      <c r="C209" s="97"/>
      <c r="D209" s="144"/>
      <c r="E209" s="97"/>
    </row>
    <row r="210">
      <c r="A210" s="97"/>
      <c r="B210" s="97"/>
      <c r="C210" s="97"/>
      <c r="D210" s="144"/>
      <c r="E210" s="97"/>
    </row>
    <row r="211">
      <c r="A211" s="97"/>
      <c r="B211" s="97"/>
      <c r="C211" s="97"/>
      <c r="D211" s="144"/>
      <c r="E211" s="97"/>
    </row>
    <row r="212">
      <c r="A212" s="97"/>
      <c r="B212" s="97"/>
      <c r="C212" s="97"/>
      <c r="D212" s="144"/>
      <c r="E212" s="97"/>
    </row>
    <row r="213">
      <c r="A213" s="97"/>
      <c r="B213" s="97"/>
      <c r="C213" s="97"/>
      <c r="D213" s="144"/>
      <c r="E213" s="97"/>
    </row>
    <row r="214">
      <c r="A214" s="97"/>
      <c r="B214" s="97"/>
      <c r="C214" s="97"/>
      <c r="D214" s="144"/>
      <c r="E214" s="97"/>
    </row>
    <row r="215">
      <c r="A215" s="97"/>
      <c r="B215" s="97"/>
      <c r="C215" s="97"/>
      <c r="D215" s="144"/>
      <c r="E215" s="97"/>
    </row>
    <row r="216">
      <c r="A216" s="97"/>
      <c r="B216" s="97"/>
      <c r="C216" s="97"/>
      <c r="D216" s="144"/>
      <c r="E216" s="97"/>
    </row>
    <row r="217">
      <c r="A217" s="97"/>
      <c r="B217" s="97"/>
      <c r="C217" s="97"/>
      <c r="D217" s="144"/>
      <c r="E217" s="97"/>
    </row>
    <row r="218">
      <c r="A218" s="97"/>
      <c r="B218" s="97"/>
      <c r="C218" s="97"/>
      <c r="D218" s="144"/>
      <c r="E218" s="97"/>
    </row>
    <row r="219">
      <c r="A219" s="97"/>
      <c r="B219" s="97"/>
      <c r="C219" s="97"/>
      <c r="D219" s="144"/>
      <c r="E219" s="97"/>
    </row>
    <row r="220">
      <c r="A220" s="97"/>
      <c r="B220" s="97"/>
      <c r="C220" s="97"/>
      <c r="D220" s="144"/>
      <c r="E220" s="97"/>
    </row>
    <row r="221">
      <c r="A221" s="97"/>
      <c r="B221" s="97"/>
      <c r="C221" s="97"/>
      <c r="D221" s="144"/>
      <c r="E221" s="97"/>
    </row>
    <row r="222">
      <c r="A222" s="97"/>
      <c r="B222" s="97"/>
      <c r="C222" s="97"/>
      <c r="D222" s="144"/>
      <c r="E222" s="97"/>
    </row>
    <row r="223">
      <c r="A223" s="97"/>
      <c r="B223" s="97"/>
      <c r="C223" s="97"/>
      <c r="D223" s="144"/>
      <c r="E223" s="97"/>
    </row>
    <row r="224">
      <c r="A224" s="97"/>
      <c r="B224" s="97"/>
      <c r="C224" s="97"/>
      <c r="D224" s="144"/>
      <c r="E224" s="97"/>
    </row>
    <row r="225">
      <c r="A225" s="97"/>
      <c r="B225" s="97"/>
      <c r="C225" s="97"/>
      <c r="D225" s="144"/>
      <c r="E225" s="97"/>
    </row>
    <row r="226">
      <c r="A226" s="97"/>
      <c r="B226" s="97"/>
      <c r="C226" s="97"/>
      <c r="D226" s="144"/>
      <c r="E226" s="97"/>
    </row>
    <row r="227">
      <c r="A227" s="97"/>
      <c r="B227" s="97"/>
      <c r="C227" s="97"/>
      <c r="D227" s="144"/>
      <c r="E227" s="97"/>
    </row>
    <row r="228">
      <c r="A228" s="97"/>
      <c r="B228" s="97"/>
      <c r="C228" s="97"/>
      <c r="D228" s="144"/>
      <c r="E228" s="97"/>
    </row>
    <row r="229">
      <c r="A229" s="97"/>
      <c r="B229" s="97"/>
      <c r="C229" s="97"/>
      <c r="D229" s="144"/>
      <c r="E229" s="97"/>
    </row>
    <row r="230">
      <c r="A230" s="97"/>
      <c r="B230" s="97"/>
      <c r="C230" s="97"/>
      <c r="D230" s="144"/>
      <c r="E230" s="97"/>
    </row>
    <row r="231">
      <c r="A231" s="97"/>
      <c r="B231" s="97"/>
      <c r="C231" s="97"/>
      <c r="D231" s="144"/>
      <c r="E231" s="97"/>
    </row>
    <row r="232">
      <c r="A232" s="97"/>
      <c r="B232" s="97"/>
      <c r="C232" s="97"/>
      <c r="D232" s="144"/>
      <c r="E232" s="97"/>
    </row>
    <row r="233">
      <c r="A233" s="97"/>
      <c r="B233" s="97"/>
      <c r="C233" s="97"/>
      <c r="D233" s="144"/>
      <c r="E233" s="97"/>
    </row>
    <row r="234">
      <c r="A234" s="97"/>
      <c r="B234" s="97"/>
      <c r="C234" s="97"/>
      <c r="D234" s="144"/>
      <c r="E234" s="97"/>
    </row>
    <row r="235">
      <c r="A235" s="97"/>
      <c r="B235" s="97"/>
      <c r="C235" s="97"/>
      <c r="D235" s="144"/>
      <c r="E235" s="97"/>
    </row>
    <row r="236">
      <c r="A236" s="97"/>
      <c r="B236" s="97"/>
      <c r="C236" s="97"/>
      <c r="D236" s="144"/>
      <c r="E236" s="97"/>
    </row>
    <row r="237">
      <c r="A237" s="97"/>
      <c r="B237" s="97"/>
      <c r="C237" s="97"/>
      <c r="D237" s="144"/>
      <c r="E237" s="97"/>
    </row>
    <row r="238">
      <c r="A238" s="97"/>
      <c r="B238" s="97"/>
      <c r="C238" s="97"/>
      <c r="D238" s="144"/>
      <c r="E238" s="97"/>
    </row>
    <row r="239">
      <c r="A239" s="97"/>
      <c r="B239" s="97"/>
      <c r="C239" s="97"/>
      <c r="D239" s="144"/>
      <c r="E239" s="97"/>
    </row>
    <row r="240">
      <c r="A240" s="97"/>
      <c r="B240" s="97"/>
      <c r="C240" s="97"/>
      <c r="D240" s="144"/>
      <c r="E240" s="97"/>
    </row>
    <row r="241">
      <c r="A241" s="97"/>
      <c r="B241" s="97"/>
      <c r="C241" s="97"/>
      <c r="D241" s="144"/>
      <c r="E241" s="97"/>
    </row>
    <row r="242">
      <c r="A242" s="97"/>
      <c r="B242" s="97"/>
      <c r="C242" s="97"/>
      <c r="D242" s="144"/>
      <c r="E242" s="97"/>
    </row>
    <row r="243">
      <c r="A243" s="97"/>
      <c r="B243" s="97"/>
      <c r="C243" s="97"/>
      <c r="D243" s="144"/>
      <c r="E243" s="97"/>
    </row>
    <row r="244">
      <c r="A244" s="97"/>
      <c r="B244" s="97"/>
      <c r="C244" s="97"/>
      <c r="D244" s="144"/>
      <c r="E244" s="97"/>
    </row>
    <row r="245">
      <c r="A245" s="97"/>
      <c r="B245" s="97"/>
      <c r="C245" s="97"/>
      <c r="D245" s="144"/>
      <c r="E245" s="97"/>
    </row>
    <row r="246">
      <c r="A246" s="97"/>
      <c r="B246" s="97"/>
      <c r="C246" s="97"/>
      <c r="D246" s="144"/>
      <c r="E246" s="97"/>
    </row>
    <row r="247">
      <c r="A247" s="97"/>
      <c r="B247" s="97"/>
      <c r="C247" s="97"/>
      <c r="D247" s="144"/>
      <c r="E247" s="97"/>
    </row>
    <row r="248">
      <c r="A248" s="97"/>
      <c r="B248" s="97"/>
      <c r="C248" s="97"/>
      <c r="D248" s="144"/>
      <c r="E248" s="97"/>
    </row>
    <row r="249">
      <c r="A249" s="97"/>
      <c r="B249" s="97"/>
      <c r="C249" s="97"/>
      <c r="D249" s="144"/>
      <c r="E249" s="97"/>
    </row>
    <row r="250">
      <c r="A250" s="97"/>
      <c r="B250" s="97"/>
      <c r="C250" s="97"/>
      <c r="D250" s="144"/>
      <c r="E250" s="97"/>
    </row>
    <row r="251">
      <c r="A251" s="97"/>
      <c r="B251" s="97"/>
      <c r="C251" s="97"/>
      <c r="D251" s="144"/>
      <c r="E251" s="97"/>
    </row>
    <row r="252">
      <c r="A252" s="97"/>
      <c r="B252" s="97"/>
      <c r="C252" s="97"/>
      <c r="D252" s="144"/>
      <c r="E252" s="97"/>
    </row>
    <row r="253">
      <c r="A253" s="97"/>
      <c r="B253" s="97"/>
      <c r="C253" s="97"/>
      <c r="D253" s="144"/>
      <c r="E253" s="97"/>
    </row>
    <row r="254">
      <c r="A254" s="97"/>
      <c r="B254" s="97"/>
      <c r="C254" s="97"/>
      <c r="D254" s="144"/>
      <c r="E254" s="97"/>
    </row>
    <row r="255">
      <c r="A255" s="97"/>
      <c r="B255" s="97"/>
      <c r="C255" s="97"/>
      <c r="D255" s="144"/>
      <c r="E255" s="97"/>
    </row>
    <row r="256">
      <c r="A256" s="97"/>
      <c r="B256" s="97"/>
      <c r="C256" s="97"/>
      <c r="D256" s="144"/>
      <c r="E256" s="97"/>
    </row>
    <row r="257">
      <c r="A257" s="97"/>
      <c r="B257" s="97"/>
      <c r="C257" s="97"/>
      <c r="D257" s="144"/>
      <c r="E257" s="97"/>
    </row>
    <row r="258">
      <c r="A258" s="97"/>
      <c r="B258" s="97"/>
      <c r="C258" s="97"/>
      <c r="D258" s="144"/>
      <c r="E258" s="97"/>
    </row>
    <row r="259">
      <c r="A259" s="97"/>
      <c r="B259" s="97"/>
      <c r="C259" s="97"/>
      <c r="D259" s="144"/>
      <c r="E259" s="97"/>
    </row>
    <row r="260">
      <c r="A260" s="97"/>
      <c r="B260" s="97"/>
      <c r="C260" s="97"/>
      <c r="D260" s="144"/>
      <c r="E260" s="97"/>
    </row>
    <row r="261">
      <c r="A261" s="97"/>
      <c r="B261" s="97"/>
      <c r="C261" s="97"/>
      <c r="D261" s="144"/>
      <c r="E261" s="97"/>
    </row>
    <row r="262">
      <c r="A262" s="97"/>
      <c r="B262" s="97"/>
      <c r="C262" s="97"/>
      <c r="D262" s="144"/>
      <c r="E262" s="97"/>
    </row>
    <row r="263">
      <c r="A263" s="97"/>
      <c r="B263" s="97"/>
      <c r="C263" s="97"/>
      <c r="D263" s="144"/>
      <c r="E263" s="97"/>
    </row>
    <row r="264">
      <c r="A264" s="97"/>
      <c r="B264" s="97"/>
      <c r="C264" s="97"/>
      <c r="D264" s="144"/>
      <c r="E264" s="97"/>
    </row>
    <row r="265">
      <c r="A265" s="97"/>
      <c r="B265" s="97"/>
      <c r="C265" s="97"/>
      <c r="D265" s="144"/>
      <c r="E265" s="97"/>
    </row>
    <row r="266">
      <c r="A266" s="97"/>
      <c r="B266" s="97"/>
      <c r="C266" s="97"/>
      <c r="D266" s="144"/>
      <c r="E266" s="97"/>
    </row>
    <row r="267">
      <c r="A267" s="97"/>
      <c r="B267" s="97"/>
      <c r="C267" s="97"/>
      <c r="D267" s="144"/>
      <c r="E267" s="97"/>
    </row>
    <row r="268">
      <c r="A268" s="97"/>
      <c r="B268" s="97"/>
      <c r="C268" s="97"/>
      <c r="D268" s="144"/>
      <c r="E268" s="97"/>
    </row>
    <row r="269">
      <c r="A269" s="97"/>
      <c r="B269" s="97"/>
      <c r="C269" s="97"/>
      <c r="D269" s="144"/>
      <c r="E269" s="97"/>
    </row>
    <row r="270">
      <c r="A270" s="97"/>
      <c r="B270" s="97"/>
      <c r="C270" s="97"/>
      <c r="D270" s="144"/>
      <c r="E270" s="97"/>
    </row>
    <row r="271">
      <c r="A271" s="97"/>
      <c r="B271" s="97"/>
      <c r="C271" s="97"/>
      <c r="D271" s="144"/>
      <c r="E271" s="97"/>
    </row>
    <row r="272">
      <c r="A272" s="97"/>
      <c r="B272" s="97"/>
      <c r="C272" s="97"/>
      <c r="D272" s="144"/>
      <c r="E272" s="97"/>
    </row>
    <row r="273">
      <c r="A273" s="97"/>
      <c r="B273" s="97"/>
      <c r="C273" s="97"/>
      <c r="D273" s="144"/>
      <c r="E273" s="97"/>
    </row>
    <row r="274">
      <c r="A274" s="97"/>
      <c r="B274" s="97"/>
      <c r="C274" s="97"/>
      <c r="D274" s="144"/>
      <c r="E274" s="97"/>
    </row>
    <row r="275">
      <c r="A275" s="97"/>
      <c r="B275" s="97"/>
      <c r="C275" s="97"/>
      <c r="D275" s="144"/>
      <c r="E275" s="97"/>
    </row>
    <row r="276">
      <c r="A276" s="97"/>
      <c r="B276" s="97"/>
      <c r="C276" s="97"/>
      <c r="D276" s="144"/>
      <c r="E276" s="97"/>
    </row>
    <row r="277">
      <c r="A277" s="97"/>
      <c r="B277" s="97"/>
      <c r="C277" s="97"/>
      <c r="D277" s="144"/>
      <c r="E277" s="97"/>
    </row>
    <row r="278">
      <c r="A278" s="97"/>
      <c r="B278" s="97"/>
      <c r="C278" s="97"/>
      <c r="D278" s="144"/>
      <c r="E278" s="97"/>
    </row>
    <row r="279">
      <c r="A279" s="97"/>
      <c r="B279" s="97"/>
      <c r="C279" s="97"/>
      <c r="D279" s="144"/>
      <c r="E279" s="97"/>
    </row>
    <row r="280">
      <c r="A280" s="97"/>
      <c r="B280" s="97"/>
      <c r="C280" s="97"/>
      <c r="D280" s="144"/>
      <c r="E280" s="97"/>
    </row>
    <row r="281">
      <c r="A281" s="97"/>
      <c r="B281" s="97"/>
      <c r="C281" s="97"/>
      <c r="D281" s="144"/>
      <c r="E281" s="97"/>
    </row>
    <row r="282">
      <c r="A282" s="97"/>
      <c r="B282" s="97"/>
      <c r="C282" s="97"/>
      <c r="D282" s="144"/>
      <c r="E282" s="97"/>
    </row>
    <row r="283">
      <c r="A283" s="97"/>
      <c r="B283" s="97"/>
      <c r="C283" s="97"/>
      <c r="D283" s="144"/>
      <c r="E283" s="97"/>
    </row>
    <row r="284">
      <c r="A284" s="97"/>
      <c r="B284" s="97"/>
      <c r="C284" s="97"/>
      <c r="D284" s="144"/>
      <c r="E284" s="97"/>
    </row>
    <row r="285">
      <c r="A285" s="97"/>
      <c r="B285" s="97"/>
      <c r="C285" s="97"/>
      <c r="D285" s="144"/>
      <c r="E285" s="97"/>
    </row>
    <row r="286">
      <c r="A286" s="97"/>
      <c r="B286" s="97"/>
      <c r="C286" s="97"/>
      <c r="D286" s="144"/>
      <c r="E286" s="97"/>
    </row>
    <row r="287">
      <c r="A287" s="97"/>
      <c r="B287" s="97"/>
      <c r="C287" s="97"/>
      <c r="D287" s="144"/>
      <c r="E287" s="97"/>
    </row>
    <row r="288">
      <c r="A288" s="97"/>
      <c r="B288" s="97"/>
      <c r="C288" s="97"/>
      <c r="D288" s="144"/>
      <c r="E288" s="97"/>
    </row>
    <row r="289">
      <c r="A289" s="97"/>
      <c r="B289" s="97"/>
      <c r="C289" s="97"/>
      <c r="D289" s="144"/>
      <c r="E289" s="97"/>
    </row>
    <row r="290">
      <c r="A290" s="97"/>
      <c r="B290" s="97"/>
      <c r="C290" s="97"/>
      <c r="D290" s="144"/>
      <c r="E290" s="97"/>
    </row>
    <row r="291">
      <c r="A291" s="97"/>
      <c r="B291" s="97"/>
      <c r="C291" s="97"/>
      <c r="D291" s="144"/>
      <c r="E291" s="97"/>
    </row>
    <row r="292">
      <c r="A292" s="97"/>
      <c r="B292" s="97"/>
      <c r="C292" s="97"/>
      <c r="D292" s="144"/>
      <c r="E292" s="97"/>
    </row>
    <row r="293">
      <c r="A293" s="97"/>
      <c r="B293" s="97"/>
      <c r="C293" s="97"/>
      <c r="D293" s="144"/>
      <c r="E293" s="97"/>
    </row>
    <row r="294">
      <c r="A294" s="97"/>
      <c r="B294" s="97"/>
      <c r="C294" s="97"/>
      <c r="D294" s="144"/>
      <c r="E294" s="97"/>
    </row>
    <row r="295">
      <c r="A295" s="97"/>
      <c r="B295" s="97"/>
      <c r="C295" s="97"/>
      <c r="D295" s="144"/>
      <c r="E295" s="97"/>
    </row>
    <row r="296">
      <c r="A296" s="97"/>
      <c r="B296" s="97"/>
      <c r="C296" s="97"/>
      <c r="D296" s="144"/>
      <c r="E296" s="97"/>
    </row>
    <row r="297">
      <c r="A297" s="97"/>
      <c r="B297" s="97"/>
      <c r="C297" s="97"/>
      <c r="D297" s="144"/>
      <c r="E297" s="97"/>
    </row>
    <row r="298">
      <c r="A298" s="97"/>
      <c r="B298" s="97"/>
      <c r="C298" s="97"/>
      <c r="D298" s="144"/>
      <c r="E298" s="97"/>
    </row>
    <row r="299">
      <c r="A299" s="97"/>
      <c r="B299" s="97"/>
      <c r="C299" s="97"/>
      <c r="D299" s="144"/>
      <c r="E299" s="97"/>
    </row>
    <row r="300">
      <c r="A300" s="97"/>
      <c r="B300" s="97"/>
      <c r="C300" s="97"/>
      <c r="D300" s="144"/>
      <c r="E300" s="97"/>
    </row>
    <row r="301">
      <c r="A301" s="97"/>
      <c r="B301" s="97"/>
      <c r="C301" s="97"/>
      <c r="D301" s="144"/>
      <c r="E301" s="97"/>
    </row>
    <row r="302">
      <c r="A302" s="97"/>
      <c r="B302" s="97"/>
      <c r="C302" s="97"/>
      <c r="D302" s="144"/>
      <c r="E302" s="97"/>
    </row>
    <row r="303">
      <c r="A303" s="97"/>
      <c r="B303" s="97"/>
      <c r="C303" s="97"/>
      <c r="D303" s="144"/>
      <c r="E303" s="97"/>
    </row>
    <row r="304">
      <c r="A304" s="97"/>
      <c r="B304" s="97"/>
      <c r="C304" s="97"/>
      <c r="D304" s="144"/>
      <c r="E304" s="97"/>
    </row>
    <row r="305">
      <c r="A305" s="97"/>
      <c r="B305" s="97"/>
      <c r="C305" s="97"/>
      <c r="D305" s="144"/>
      <c r="E305" s="97"/>
    </row>
    <row r="306">
      <c r="A306" s="97"/>
      <c r="B306" s="97"/>
      <c r="C306" s="97"/>
      <c r="D306" s="144"/>
      <c r="E306" s="97"/>
    </row>
    <row r="307">
      <c r="A307" s="97"/>
      <c r="B307" s="97"/>
      <c r="C307" s="97"/>
      <c r="D307" s="144"/>
      <c r="E307" s="97"/>
    </row>
    <row r="308">
      <c r="A308" s="97"/>
      <c r="B308" s="97"/>
      <c r="C308" s="97"/>
      <c r="D308" s="144"/>
      <c r="E308" s="97"/>
    </row>
    <row r="309">
      <c r="A309" s="97"/>
      <c r="B309" s="97"/>
      <c r="C309" s="97"/>
      <c r="D309" s="144"/>
      <c r="E309" s="97"/>
    </row>
    <row r="310">
      <c r="A310" s="97"/>
      <c r="B310" s="97"/>
      <c r="C310" s="97"/>
      <c r="D310" s="144"/>
      <c r="E310" s="97"/>
    </row>
    <row r="311">
      <c r="A311" s="97"/>
      <c r="B311" s="97"/>
      <c r="C311" s="97"/>
      <c r="D311" s="144"/>
      <c r="E311" s="97"/>
    </row>
    <row r="312">
      <c r="A312" s="97"/>
      <c r="B312" s="97"/>
      <c r="C312" s="97"/>
      <c r="D312" s="144"/>
      <c r="E312" s="97"/>
    </row>
    <row r="313">
      <c r="A313" s="97"/>
      <c r="B313" s="97"/>
      <c r="C313" s="97"/>
      <c r="D313" s="144"/>
      <c r="E313" s="97"/>
    </row>
    <row r="314">
      <c r="A314" s="97"/>
      <c r="B314" s="97"/>
      <c r="C314" s="97"/>
      <c r="D314" s="144"/>
      <c r="E314" s="97"/>
    </row>
    <row r="315">
      <c r="A315" s="97"/>
      <c r="B315" s="97"/>
      <c r="C315" s="97"/>
      <c r="D315" s="144"/>
      <c r="E315" s="97"/>
    </row>
    <row r="316">
      <c r="A316" s="97"/>
      <c r="B316" s="97"/>
      <c r="C316" s="97"/>
      <c r="D316" s="144"/>
      <c r="E316" s="97"/>
    </row>
    <row r="317">
      <c r="A317" s="97"/>
      <c r="B317" s="97"/>
      <c r="C317" s="97"/>
      <c r="D317" s="144"/>
      <c r="E317" s="97"/>
    </row>
    <row r="318">
      <c r="A318" s="97"/>
      <c r="B318" s="97"/>
      <c r="C318" s="97"/>
      <c r="D318" s="144"/>
      <c r="E318" s="97"/>
    </row>
    <row r="319">
      <c r="A319" s="97"/>
      <c r="B319" s="97"/>
      <c r="C319" s="97"/>
      <c r="D319" s="144"/>
      <c r="E319" s="97"/>
    </row>
    <row r="320">
      <c r="A320" s="97"/>
      <c r="B320" s="97"/>
      <c r="C320" s="97"/>
      <c r="D320" s="144"/>
      <c r="E320" s="97"/>
    </row>
    <row r="321">
      <c r="A321" s="97"/>
      <c r="B321" s="97"/>
      <c r="C321" s="97"/>
      <c r="D321" s="144"/>
      <c r="E321" s="97"/>
    </row>
    <row r="322">
      <c r="A322" s="97"/>
      <c r="B322" s="97"/>
      <c r="C322" s="97"/>
      <c r="D322" s="144"/>
      <c r="E322" s="97"/>
    </row>
    <row r="323">
      <c r="A323" s="97"/>
      <c r="B323" s="97"/>
      <c r="C323" s="97"/>
      <c r="D323" s="144"/>
      <c r="E323" s="97"/>
    </row>
    <row r="324">
      <c r="A324" s="97"/>
      <c r="B324" s="97"/>
      <c r="C324" s="97"/>
      <c r="D324" s="144"/>
      <c r="E324" s="97"/>
    </row>
    <row r="325">
      <c r="A325" s="97"/>
      <c r="B325" s="97"/>
      <c r="C325" s="97"/>
      <c r="D325" s="144"/>
      <c r="E325" s="97"/>
    </row>
    <row r="326">
      <c r="A326" s="97"/>
      <c r="B326" s="97"/>
      <c r="C326" s="97"/>
      <c r="D326" s="144"/>
      <c r="E326" s="97"/>
    </row>
    <row r="327">
      <c r="A327" s="97"/>
      <c r="B327" s="97"/>
      <c r="C327" s="97"/>
      <c r="D327" s="144"/>
      <c r="E327" s="97"/>
    </row>
    <row r="328">
      <c r="A328" s="97"/>
      <c r="B328" s="97"/>
      <c r="C328" s="97"/>
      <c r="D328" s="144"/>
      <c r="E328" s="97"/>
    </row>
    <row r="329">
      <c r="A329" s="97"/>
      <c r="B329" s="97"/>
      <c r="C329" s="97"/>
      <c r="D329" s="144"/>
      <c r="E329" s="97"/>
    </row>
    <row r="330">
      <c r="A330" s="97"/>
      <c r="B330" s="97"/>
      <c r="C330" s="97"/>
      <c r="D330" s="144"/>
      <c r="E330" s="97"/>
    </row>
    <row r="331">
      <c r="A331" s="97"/>
      <c r="B331" s="97"/>
      <c r="C331" s="97"/>
      <c r="D331" s="144"/>
      <c r="E331" s="97"/>
    </row>
    <row r="332">
      <c r="A332" s="97"/>
      <c r="B332" s="97"/>
      <c r="C332" s="97"/>
      <c r="D332" s="144"/>
      <c r="E332" s="97"/>
    </row>
    <row r="333">
      <c r="A333" s="97"/>
      <c r="B333" s="97"/>
      <c r="C333" s="97"/>
      <c r="D333" s="144"/>
      <c r="E333" s="97"/>
    </row>
    <row r="334">
      <c r="A334" s="97"/>
      <c r="B334" s="97"/>
      <c r="C334" s="97"/>
      <c r="D334" s="144"/>
      <c r="E334" s="97"/>
    </row>
    <row r="335">
      <c r="A335" s="97"/>
      <c r="B335" s="97"/>
      <c r="C335" s="97"/>
      <c r="D335" s="144"/>
      <c r="E335" s="97"/>
    </row>
    <row r="336">
      <c r="A336" s="97"/>
      <c r="B336" s="97"/>
      <c r="C336" s="97"/>
      <c r="D336" s="144"/>
      <c r="E336" s="97"/>
    </row>
    <row r="337">
      <c r="A337" s="97"/>
      <c r="B337" s="97"/>
      <c r="C337" s="97"/>
      <c r="D337" s="144"/>
      <c r="E337" s="97"/>
    </row>
    <row r="338">
      <c r="A338" s="97"/>
      <c r="B338" s="97"/>
      <c r="C338" s="97"/>
      <c r="D338" s="144"/>
      <c r="E338" s="97"/>
    </row>
    <row r="339">
      <c r="A339" s="97"/>
      <c r="B339" s="97"/>
      <c r="C339" s="97"/>
      <c r="D339" s="144"/>
      <c r="E339" s="97"/>
    </row>
    <row r="340">
      <c r="A340" s="97"/>
      <c r="B340" s="97"/>
      <c r="C340" s="97"/>
      <c r="D340" s="144"/>
      <c r="E340" s="97"/>
    </row>
    <row r="341">
      <c r="A341" s="97"/>
      <c r="B341" s="97"/>
      <c r="C341" s="97"/>
      <c r="D341" s="144"/>
      <c r="E341" s="97"/>
    </row>
    <row r="342">
      <c r="A342" s="97"/>
      <c r="B342" s="97"/>
      <c r="C342" s="97"/>
      <c r="D342" s="144"/>
      <c r="E342" s="97"/>
    </row>
    <row r="343">
      <c r="A343" s="97"/>
      <c r="B343" s="97"/>
      <c r="C343" s="97"/>
      <c r="D343" s="144"/>
      <c r="E343" s="97"/>
    </row>
    <row r="344">
      <c r="A344" s="97"/>
      <c r="B344" s="97"/>
      <c r="C344" s="97"/>
      <c r="D344" s="144"/>
      <c r="E344" s="97"/>
    </row>
    <row r="345">
      <c r="A345" s="97"/>
      <c r="B345" s="97"/>
      <c r="C345" s="97"/>
      <c r="D345" s="144"/>
      <c r="E345" s="97"/>
    </row>
    <row r="346">
      <c r="A346" s="97"/>
      <c r="B346" s="97"/>
      <c r="C346" s="97"/>
      <c r="D346" s="144"/>
      <c r="E346" s="97"/>
    </row>
    <row r="347">
      <c r="A347" s="97"/>
      <c r="B347" s="97"/>
      <c r="C347" s="97"/>
      <c r="D347" s="144"/>
      <c r="E347" s="97"/>
    </row>
    <row r="348">
      <c r="A348" s="97"/>
      <c r="B348" s="97"/>
      <c r="C348" s="97"/>
      <c r="D348" s="144"/>
      <c r="E348" s="97"/>
    </row>
    <row r="349">
      <c r="A349" s="97"/>
      <c r="B349" s="97"/>
      <c r="C349" s="97"/>
      <c r="D349" s="144"/>
      <c r="E349" s="97"/>
    </row>
    <row r="350">
      <c r="A350" s="97"/>
      <c r="B350" s="97"/>
      <c r="C350" s="97"/>
      <c r="D350" s="144"/>
      <c r="E350" s="97"/>
    </row>
    <row r="351">
      <c r="A351" s="97"/>
      <c r="B351" s="97"/>
      <c r="C351" s="97"/>
      <c r="D351" s="144"/>
      <c r="E351" s="97"/>
    </row>
    <row r="352">
      <c r="A352" s="97"/>
      <c r="B352" s="97"/>
      <c r="C352" s="97"/>
      <c r="D352" s="144"/>
      <c r="E352" s="97"/>
    </row>
    <row r="353">
      <c r="A353" s="97"/>
      <c r="B353" s="97"/>
      <c r="C353" s="97"/>
      <c r="D353" s="144"/>
      <c r="E353" s="97"/>
    </row>
    <row r="354">
      <c r="A354" s="97"/>
      <c r="B354" s="97"/>
      <c r="C354" s="97"/>
      <c r="D354" s="144"/>
      <c r="E354" s="97"/>
    </row>
    <row r="355">
      <c r="A355" s="97"/>
      <c r="B355" s="97"/>
      <c r="C355" s="97"/>
      <c r="D355" s="144"/>
      <c r="E355" s="97"/>
    </row>
    <row r="356">
      <c r="A356" s="97"/>
      <c r="B356" s="97"/>
      <c r="C356" s="97"/>
      <c r="D356" s="144"/>
      <c r="E356" s="97"/>
    </row>
    <row r="357">
      <c r="A357" s="97"/>
      <c r="B357" s="97"/>
      <c r="C357" s="97"/>
      <c r="D357" s="144"/>
      <c r="E357" s="97"/>
    </row>
    <row r="358">
      <c r="A358" s="97"/>
      <c r="B358" s="97"/>
      <c r="C358" s="97"/>
      <c r="D358" s="144"/>
      <c r="E358" s="97"/>
    </row>
    <row r="359">
      <c r="A359" s="97"/>
      <c r="B359" s="97"/>
      <c r="C359" s="97"/>
      <c r="D359" s="144"/>
      <c r="E359" s="97"/>
    </row>
    <row r="360">
      <c r="A360" s="97"/>
      <c r="B360" s="97"/>
      <c r="C360" s="97"/>
      <c r="D360" s="144"/>
      <c r="E360" s="97"/>
    </row>
    <row r="361">
      <c r="A361" s="97"/>
      <c r="B361" s="97"/>
      <c r="C361" s="97"/>
      <c r="D361" s="144"/>
      <c r="E361" s="97"/>
    </row>
    <row r="362">
      <c r="A362" s="97"/>
      <c r="B362" s="97"/>
      <c r="C362" s="97"/>
      <c r="D362" s="144"/>
      <c r="E362" s="97"/>
    </row>
    <row r="363">
      <c r="A363" s="97"/>
      <c r="B363" s="97"/>
      <c r="C363" s="97"/>
      <c r="D363" s="144"/>
      <c r="E363" s="97"/>
    </row>
    <row r="364">
      <c r="A364" s="97"/>
      <c r="B364" s="97"/>
      <c r="C364" s="97"/>
      <c r="D364" s="144"/>
      <c r="E364" s="97"/>
    </row>
    <row r="365">
      <c r="A365" s="97"/>
      <c r="B365" s="97"/>
      <c r="C365" s="97"/>
      <c r="D365" s="144"/>
      <c r="E365" s="97"/>
    </row>
    <row r="366">
      <c r="A366" s="97"/>
      <c r="B366" s="97"/>
      <c r="C366" s="97"/>
      <c r="D366" s="144"/>
      <c r="E366" s="97"/>
    </row>
    <row r="367">
      <c r="A367" s="97"/>
      <c r="B367" s="97"/>
      <c r="C367" s="97"/>
      <c r="D367" s="144"/>
      <c r="E367" s="97"/>
    </row>
    <row r="368">
      <c r="A368" s="97"/>
      <c r="B368" s="97"/>
      <c r="C368" s="97"/>
      <c r="D368" s="144"/>
      <c r="E368" s="97"/>
    </row>
    <row r="369">
      <c r="A369" s="97"/>
      <c r="B369" s="97"/>
      <c r="C369" s="97"/>
      <c r="D369" s="144"/>
      <c r="E369" s="97"/>
    </row>
    <row r="370">
      <c r="A370" s="97"/>
      <c r="B370" s="97"/>
      <c r="C370" s="97"/>
      <c r="D370" s="144"/>
      <c r="E370" s="97"/>
    </row>
    <row r="371">
      <c r="A371" s="97"/>
      <c r="B371" s="97"/>
      <c r="C371" s="97"/>
      <c r="D371" s="144"/>
      <c r="E371" s="97"/>
    </row>
    <row r="372">
      <c r="A372" s="97"/>
      <c r="B372" s="97"/>
      <c r="C372" s="97"/>
      <c r="D372" s="144"/>
      <c r="E372" s="97"/>
    </row>
    <row r="373">
      <c r="A373" s="97"/>
      <c r="B373" s="97"/>
      <c r="C373" s="97"/>
      <c r="D373" s="144"/>
      <c r="E373" s="97"/>
    </row>
    <row r="374">
      <c r="A374" s="97"/>
      <c r="B374" s="97"/>
      <c r="C374" s="97"/>
      <c r="D374" s="144"/>
      <c r="E374" s="97"/>
    </row>
    <row r="375">
      <c r="A375" s="97"/>
      <c r="B375" s="97"/>
      <c r="C375" s="97"/>
      <c r="D375" s="144"/>
      <c r="E375" s="97"/>
    </row>
    <row r="376">
      <c r="A376" s="97"/>
      <c r="B376" s="97"/>
      <c r="C376" s="97"/>
      <c r="D376" s="144"/>
      <c r="E376" s="97"/>
    </row>
    <row r="377">
      <c r="A377" s="97"/>
      <c r="B377" s="97"/>
      <c r="C377" s="97"/>
      <c r="D377" s="144"/>
      <c r="E377" s="97"/>
    </row>
    <row r="378">
      <c r="A378" s="97"/>
      <c r="B378" s="97"/>
      <c r="C378" s="97"/>
      <c r="D378" s="144"/>
      <c r="E378" s="97"/>
    </row>
    <row r="379">
      <c r="A379" s="97"/>
      <c r="B379" s="97"/>
      <c r="C379" s="97"/>
      <c r="D379" s="144"/>
      <c r="E379" s="97"/>
    </row>
    <row r="380">
      <c r="A380" s="97"/>
      <c r="B380" s="97"/>
      <c r="C380" s="97"/>
      <c r="D380" s="144"/>
      <c r="E380" s="97"/>
    </row>
    <row r="381">
      <c r="A381" s="97"/>
      <c r="B381" s="97"/>
      <c r="C381" s="97"/>
      <c r="D381" s="144"/>
      <c r="E381" s="97"/>
    </row>
    <row r="382">
      <c r="A382" s="97"/>
      <c r="B382" s="97"/>
      <c r="C382" s="97"/>
      <c r="D382" s="144"/>
      <c r="E382" s="97"/>
    </row>
    <row r="383">
      <c r="A383" s="97"/>
      <c r="B383" s="97"/>
      <c r="C383" s="97"/>
      <c r="D383" s="144"/>
      <c r="E383" s="97"/>
    </row>
    <row r="384">
      <c r="A384" s="97"/>
      <c r="B384" s="97"/>
      <c r="C384" s="97"/>
      <c r="D384" s="144"/>
      <c r="E384" s="97"/>
    </row>
    <row r="385">
      <c r="A385" s="97"/>
      <c r="B385" s="97"/>
      <c r="C385" s="97"/>
      <c r="D385" s="144"/>
      <c r="E385" s="97"/>
    </row>
    <row r="386">
      <c r="A386" s="97"/>
      <c r="B386" s="97"/>
      <c r="C386" s="97"/>
      <c r="D386" s="144"/>
      <c r="E386" s="97"/>
    </row>
    <row r="387">
      <c r="A387" s="97"/>
      <c r="B387" s="97"/>
      <c r="C387" s="97"/>
      <c r="D387" s="144"/>
      <c r="E387" s="97"/>
    </row>
    <row r="388">
      <c r="A388" s="97"/>
      <c r="B388" s="97"/>
      <c r="C388" s="97"/>
      <c r="D388" s="144"/>
      <c r="E388" s="97"/>
    </row>
    <row r="389">
      <c r="A389" s="97"/>
      <c r="B389" s="97"/>
      <c r="C389" s="97"/>
      <c r="D389" s="144"/>
      <c r="E389" s="97"/>
    </row>
    <row r="390">
      <c r="A390" s="97"/>
      <c r="B390" s="97"/>
      <c r="C390" s="97"/>
      <c r="D390" s="144"/>
      <c r="E390" s="97"/>
    </row>
    <row r="391">
      <c r="A391" s="97"/>
      <c r="B391" s="97"/>
      <c r="C391" s="97"/>
      <c r="D391" s="144"/>
      <c r="E391" s="97"/>
    </row>
    <row r="392">
      <c r="A392" s="97"/>
      <c r="B392" s="97"/>
      <c r="C392" s="97"/>
      <c r="D392" s="144"/>
      <c r="E392" s="97"/>
    </row>
    <row r="393">
      <c r="A393" s="97"/>
      <c r="B393" s="97"/>
      <c r="C393" s="97"/>
      <c r="D393" s="144"/>
      <c r="E393" s="97"/>
    </row>
    <row r="394">
      <c r="A394" s="97"/>
      <c r="B394" s="97"/>
      <c r="C394" s="97"/>
      <c r="D394" s="144"/>
      <c r="E394" s="97"/>
    </row>
    <row r="395">
      <c r="A395" s="97"/>
      <c r="B395" s="97"/>
      <c r="C395" s="97"/>
      <c r="D395" s="144"/>
      <c r="E395" s="97"/>
    </row>
    <row r="396">
      <c r="A396" s="97"/>
      <c r="B396" s="97"/>
      <c r="C396" s="97"/>
      <c r="D396" s="144"/>
      <c r="E396" s="97"/>
    </row>
    <row r="397">
      <c r="A397" s="97"/>
      <c r="B397" s="97"/>
      <c r="C397" s="97"/>
      <c r="D397" s="144"/>
      <c r="E397" s="97"/>
    </row>
    <row r="398">
      <c r="A398" s="97"/>
      <c r="B398" s="97"/>
      <c r="C398" s="97"/>
      <c r="D398" s="144"/>
      <c r="E398" s="97"/>
    </row>
    <row r="399">
      <c r="A399" s="97"/>
      <c r="B399" s="97"/>
      <c r="C399" s="97"/>
      <c r="D399" s="144"/>
      <c r="E399" s="97"/>
    </row>
    <row r="400">
      <c r="A400" s="97"/>
      <c r="B400" s="97"/>
      <c r="C400" s="97"/>
      <c r="D400" s="144"/>
      <c r="E400" s="97"/>
    </row>
    <row r="401">
      <c r="A401" s="97"/>
      <c r="B401" s="97"/>
      <c r="C401" s="97"/>
      <c r="D401" s="144"/>
      <c r="E401" s="97"/>
    </row>
    <row r="402">
      <c r="A402" s="97"/>
      <c r="B402" s="97"/>
      <c r="C402" s="97"/>
      <c r="D402" s="144"/>
      <c r="E402" s="97"/>
    </row>
    <row r="403">
      <c r="A403" s="97"/>
      <c r="B403" s="97"/>
      <c r="C403" s="97"/>
      <c r="D403" s="144"/>
      <c r="E403" s="97"/>
    </row>
    <row r="404">
      <c r="A404" s="97"/>
      <c r="B404" s="97"/>
      <c r="C404" s="97"/>
      <c r="D404" s="144"/>
      <c r="E404" s="97"/>
    </row>
    <row r="405">
      <c r="A405" s="97"/>
      <c r="B405" s="97"/>
      <c r="C405" s="97"/>
      <c r="D405" s="144"/>
      <c r="E405" s="97"/>
    </row>
    <row r="406">
      <c r="A406" s="97"/>
      <c r="B406" s="97"/>
      <c r="C406" s="97"/>
      <c r="D406" s="144"/>
      <c r="E406" s="97"/>
    </row>
    <row r="407">
      <c r="A407" s="97"/>
      <c r="B407" s="97"/>
      <c r="C407" s="97"/>
      <c r="D407" s="144"/>
      <c r="E407" s="97"/>
    </row>
    <row r="408">
      <c r="A408" s="97"/>
      <c r="B408" s="97"/>
      <c r="C408" s="97"/>
      <c r="D408" s="144"/>
      <c r="E408" s="97"/>
    </row>
    <row r="409">
      <c r="A409" s="97"/>
      <c r="B409" s="97"/>
      <c r="C409" s="97"/>
      <c r="D409" s="144"/>
      <c r="E409" s="97"/>
    </row>
    <row r="410">
      <c r="A410" s="97"/>
      <c r="B410" s="97"/>
      <c r="C410" s="97"/>
      <c r="D410" s="144"/>
      <c r="E410" s="97"/>
    </row>
    <row r="411">
      <c r="A411" s="97"/>
      <c r="B411" s="97"/>
      <c r="C411" s="97"/>
      <c r="D411" s="144"/>
      <c r="E411" s="97"/>
    </row>
    <row r="412">
      <c r="A412" s="97"/>
      <c r="B412" s="97"/>
      <c r="C412" s="97"/>
      <c r="D412" s="144"/>
      <c r="E412" s="97"/>
    </row>
    <row r="413">
      <c r="A413" s="97"/>
      <c r="B413" s="97"/>
      <c r="C413" s="97"/>
      <c r="D413" s="144"/>
      <c r="E413" s="97"/>
    </row>
    <row r="414">
      <c r="A414" s="97"/>
      <c r="B414" s="97"/>
      <c r="C414" s="97"/>
      <c r="D414" s="144"/>
      <c r="E414" s="97"/>
    </row>
    <row r="415">
      <c r="A415" s="97"/>
      <c r="B415" s="97"/>
      <c r="C415" s="97"/>
      <c r="D415" s="144"/>
      <c r="E415" s="97"/>
    </row>
    <row r="416">
      <c r="A416" s="97"/>
      <c r="B416" s="97"/>
      <c r="C416" s="97"/>
      <c r="D416" s="144"/>
      <c r="E416" s="97"/>
    </row>
    <row r="417">
      <c r="A417" s="97"/>
      <c r="B417" s="97"/>
      <c r="C417" s="97"/>
      <c r="D417" s="144"/>
      <c r="E417" s="97"/>
    </row>
    <row r="418">
      <c r="A418" s="97"/>
      <c r="B418" s="97"/>
      <c r="C418" s="97"/>
      <c r="D418" s="144"/>
      <c r="E418" s="97"/>
    </row>
    <row r="419">
      <c r="A419" s="97"/>
      <c r="B419" s="97"/>
      <c r="C419" s="97"/>
      <c r="D419" s="144"/>
      <c r="E419" s="97"/>
    </row>
    <row r="420">
      <c r="A420" s="97"/>
      <c r="B420" s="97"/>
      <c r="C420" s="97"/>
      <c r="D420" s="144"/>
      <c r="E420" s="97"/>
    </row>
    <row r="421">
      <c r="A421" s="97"/>
      <c r="B421" s="97"/>
      <c r="C421" s="97"/>
      <c r="D421" s="144"/>
      <c r="E421" s="97"/>
    </row>
    <row r="422">
      <c r="A422" s="97"/>
      <c r="B422" s="97"/>
      <c r="C422" s="97"/>
      <c r="D422" s="144"/>
      <c r="E422" s="97"/>
    </row>
    <row r="423">
      <c r="A423" s="97"/>
      <c r="B423" s="97"/>
      <c r="C423" s="97"/>
      <c r="D423" s="144"/>
      <c r="E423" s="97"/>
    </row>
    <row r="424">
      <c r="A424" s="97"/>
      <c r="B424" s="97"/>
      <c r="C424" s="97"/>
      <c r="D424" s="144"/>
      <c r="E424" s="97"/>
    </row>
    <row r="425">
      <c r="A425" s="97"/>
      <c r="B425" s="97"/>
      <c r="C425" s="97"/>
      <c r="D425" s="144"/>
      <c r="E425" s="97"/>
    </row>
    <row r="426">
      <c r="A426" s="97"/>
      <c r="B426" s="97"/>
      <c r="C426" s="97"/>
      <c r="D426" s="144"/>
      <c r="E426" s="97"/>
    </row>
    <row r="427">
      <c r="A427" s="97"/>
      <c r="B427" s="97"/>
      <c r="C427" s="97"/>
      <c r="D427" s="144"/>
      <c r="E427" s="97"/>
    </row>
    <row r="428">
      <c r="A428" s="97"/>
      <c r="B428" s="97"/>
      <c r="C428" s="97"/>
      <c r="D428" s="144"/>
      <c r="E428" s="97"/>
    </row>
    <row r="429">
      <c r="A429" s="97"/>
      <c r="B429" s="97"/>
      <c r="C429" s="97"/>
      <c r="D429" s="144"/>
      <c r="E429" s="97"/>
    </row>
    <row r="430">
      <c r="A430" s="97"/>
      <c r="B430" s="97"/>
      <c r="C430" s="97"/>
      <c r="D430" s="144"/>
      <c r="E430" s="97"/>
    </row>
    <row r="431">
      <c r="A431" s="97"/>
      <c r="B431" s="97"/>
      <c r="C431" s="97"/>
      <c r="D431" s="144"/>
      <c r="E431" s="97"/>
    </row>
    <row r="432">
      <c r="A432" s="97"/>
      <c r="B432" s="97"/>
      <c r="C432" s="97"/>
      <c r="D432" s="144"/>
      <c r="E432" s="97"/>
    </row>
    <row r="433">
      <c r="A433" s="97"/>
      <c r="B433" s="97"/>
      <c r="C433" s="97"/>
      <c r="D433" s="144"/>
      <c r="E433" s="97"/>
    </row>
    <row r="434">
      <c r="A434" s="97"/>
      <c r="B434" s="97"/>
      <c r="C434" s="97"/>
      <c r="D434" s="144"/>
      <c r="E434" s="97"/>
    </row>
    <row r="435">
      <c r="A435" s="97"/>
      <c r="B435" s="97"/>
      <c r="C435" s="97"/>
      <c r="D435" s="144"/>
      <c r="E435" s="97"/>
    </row>
    <row r="436">
      <c r="A436" s="97"/>
      <c r="B436" s="97"/>
      <c r="C436" s="97"/>
      <c r="D436" s="144"/>
      <c r="E436" s="97"/>
    </row>
    <row r="437">
      <c r="A437" s="97"/>
      <c r="B437" s="97"/>
      <c r="C437" s="97"/>
      <c r="D437" s="144"/>
      <c r="E437" s="97"/>
    </row>
    <row r="438">
      <c r="A438" s="97"/>
      <c r="B438" s="97"/>
      <c r="C438" s="97"/>
      <c r="D438" s="144"/>
      <c r="E438" s="97"/>
    </row>
    <row r="439">
      <c r="A439" s="97"/>
      <c r="B439" s="97"/>
      <c r="C439" s="97"/>
      <c r="D439" s="144"/>
      <c r="E439" s="97"/>
    </row>
    <row r="440">
      <c r="A440" s="97"/>
      <c r="B440" s="97"/>
      <c r="C440" s="97"/>
      <c r="D440" s="144"/>
      <c r="E440" s="97"/>
    </row>
    <row r="441">
      <c r="A441" s="97"/>
      <c r="B441" s="97"/>
      <c r="C441" s="97"/>
      <c r="D441" s="144"/>
      <c r="E441" s="97"/>
    </row>
    <row r="442">
      <c r="A442" s="97"/>
      <c r="B442" s="97"/>
      <c r="C442" s="97"/>
      <c r="D442" s="144"/>
      <c r="E442" s="97"/>
    </row>
    <row r="443">
      <c r="A443" s="97"/>
      <c r="B443" s="97"/>
      <c r="C443" s="97"/>
      <c r="D443" s="144"/>
      <c r="E443" s="97"/>
    </row>
    <row r="444">
      <c r="A444" s="97"/>
      <c r="B444" s="97"/>
      <c r="C444" s="97"/>
      <c r="D444" s="144"/>
      <c r="E444" s="97"/>
    </row>
    <row r="445">
      <c r="A445" s="97"/>
      <c r="B445" s="97"/>
      <c r="C445" s="97"/>
      <c r="D445" s="144"/>
      <c r="E445" s="97"/>
    </row>
    <row r="446">
      <c r="A446" s="97"/>
      <c r="B446" s="97"/>
      <c r="C446" s="97"/>
      <c r="D446" s="144"/>
      <c r="E446" s="97"/>
    </row>
    <row r="447">
      <c r="A447" s="97"/>
      <c r="B447" s="97"/>
      <c r="C447" s="97"/>
      <c r="D447" s="144"/>
      <c r="E447" s="97"/>
    </row>
    <row r="448">
      <c r="A448" s="97"/>
      <c r="B448" s="97"/>
      <c r="C448" s="97"/>
      <c r="D448" s="144"/>
      <c r="E448" s="97"/>
    </row>
    <row r="449">
      <c r="A449" s="97"/>
      <c r="B449" s="97"/>
      <c r="C449" s="97"/>
      <c r="D449" s="144"/>
      <c r="E449" s="97"/>
    </row>
    <row r="450">
      <c r="A450" s="97"/>
      <c r="B450" s="97"/>
      <c r="C450" s="97"/>
      <c r="D450" s="144"/>
      <c r="E450" s="97"/>
    </row>
    <row r="451">
      <c r="A451" s="97"/>
      <c r="B451" s="97"/>
      <c r="C451" s="97"/>
      <c r="D451" s="144"/>
      <c r="E451" s="97"/>
    </row>
    <row r="452">
      <c r="A452" s="97"/>
      <c r="B452" s="97"/>
      <c r="C452" s="97"/>
      <c r="D452" s="144"/>
      <c r="E452" s="97"/>
    </row>
    <row r="453">
      <c r="A453" s="97"/>
      <c r="B453" s="97"/>
      <c r="C453" s="97"/>
      <c r="D453" s="144"/>
      <c r="E453" s="97"/>
    </row>
    <row r="454">
      <c r="A454" s="97"/>
      <c r="B454" s="97"/>
      <c r="C454" s="97"/>
      <c r="D454" s="144"/>
      <c r="E454" s="97"/>
    </row>
    <row r="455">
      <c r="A455" s="97"/>
      <c r="B455" s="97"/>
      <c r="C455" s="97"/>
      <c r="D455" s="144"/>
      <c r="E455" s="97"/>
    </row>
    <row r="456">
      <c r="A456" s="97"/>
      <c r="B456" s="97"/>
      <c r="C456" s="97"/>
      <c r="D456" s="144"/>
      <c r="E456" s="97"/>
    </row>
    <row r="457">
      <c r="A457" s="97"/>
      <c r="B457" s="97"/>
      <c r="C457" s="97"/>
      <c r="D457" s="144"/>
      <c r="E457" s="97"/>
    </row>
    <row r="458">
      <c r="A458" s="97"/>
      <c r="B458" s="97"/>
      <c r="C458" s="97"/>
      <c r="D458" s="144"/>
      <c r="E458" s="97"/>
    </row>
    <row r="459">
      <c r="A459" s="97"/>
      <c r="B459" s="97"/>
      <c r="C459" s="97"/>
      <c r="D459" s="144"/>
      <c r="E459" s="97"/>
    </row>
    <row r="460">
      <c r="A460" s="97"/>
      <c r="B460" s="97"/>
      <c r="C460" s="97"/>
      <c r="D460" s="144"/>
      <c r="E460" s="97"/>
    </row>
    <row r="461">
      <c r="A461" s="97"/>
      <c r="B461" s="97"/>
      <c r="C461" s="97"/>
      <c r="D461" s="144"/>
      <c r="E461" s="97"/>
    </row>
    <row r="462">
      <c r="A462" s="97"/>
      <c r="B462" s="97"/>
      <c r="C462" s="97"/>
      <c r="D462" s="144"/>
      <c r="E462" s="97"/>
    </row>
    <row r="463">
      <c r="A463" s="97"/>
      <c r="B463" s="97"/>
      <c r="C463" s="97"/>
      <c r="D463" s="144"/>
      <c r="E463" s="97"/>
    </row>
    <row r="464">
      <c r="A464" s="97"/>
      <c r="B464" s="97"/>
      <c r="C464" s="97"/>
      <c r="D464" s="144"/>
      <c r="E464" s="97"/>
    </row>
    <row r="465">
      <c r="A465" s="97"/>
      <c r="B465" s="97"/>
      <c r="C465" s="97"/>
      <c r="D465" s="144"/>
      <c r="E465" s="97"/>
    </row>
    <row r="466">
      <c r="A466" s="97"/>
      <c r="B466" s="97"/>
      <c r="C466" s="97"/>
      <c r="D466" s="144"/>
      <c r="E466" s="97"/>
    </row>
    <row r="467">
      <c r="A467" s="97"/>
      <c r="B467" s="97"/>
      <c r="C467" s="97"/>
      <c r="D467" s="144"/>
      <c r="E467" s="97"/>
    </row>
    <row r="468">
      <c r="A468" s="97"/>
      <c r="B468" s="97"/>
      <c r="C468" s="97"/>
      <c r="D468" s="144"/>
      <c r="E468" s="97"/>
    </row>
    <row r="469">
      <c r="A469" s="97"/>
      <c r="B469" s="97"/>
      <c r="C469" s="97"/>
      <c r="D469" s="144"/>
      <c r="E469" s="97"/>
    </row>
    <row r="470">
      <c r="A470" s="97"/>
      <c r="B470" s="97"/>
      <c r="C470" s="97"/>
      <c r="D470" s="144"/>
      <c r="E470" s="97"/>
    </row>
    <row r="471">
      <c r="A471" s="97"/>
      <c r="B471" s="97"/>
      <c r="C471" s="97"/>
      <c r="D471" s="144"/>
      <c r="E471" s="97"/>
    </row>
    <row r="472">
      <c r="A472" s="97"/>
      <c r="B472" s="97"/>
      <c r="C472" s="97"/>
      <c r="D472" s="144"/>
      <c r="E472" s="97"/>
    </row>
    <row r="473">
      <c r="A473" s="97"/>
      <c r="B473" s="97"/>
      <c r="C473" s="97"/>
      <c r="D473" s="144"/>
      <c r="E473" s="97"/>
    </row>
    <row r="474">
      <c r="A474" s="97"/>
      <c r="B474" s="97"/>
      <c r="C474" s="97"/>
      <c r="D474" s="144"/>
      <c r="E474" s="97"/>
    </row>
    <row r="475">
      <c r="A475" s="97"/>
      <c r="B475" s="97"/>
      <c r="C475" s="97"/>
      <c r="D475" s="144"/>
      <c r="E475" s="97"/>
    </row>
    <row r="476">
      <c r="A476" s="97"/>
      <c r="B476" s="97"/>
      <c r="C476" s="97"/>
      <c r="D476" s="144"/>
      <c r="E476" s="97"/>
    </row>
    <row r="477">
      <c r="A477" s="97"/>
      <c r="B477" s="97"/>
      <c r="C477" s="97"/>
      <c r="D477" s="144"/>
      <c r="E477" s="97"/>
    </row>
    <row r="478">
      <c r="A478" s="97"/>
      <c r="B478" s="97"/>
      <c r="C478" s="97"/>
      <c r="D478" s="144"/>
      <c r="E478" s="97"/>
    </row>
    <row r="479">
      <c r="A479" s="97"/>
      <c r="B479" s="97"/>
      <c r="C479" s="97"/>
      <c r="D479" s="144"/>
      <c r="E479" s="97"/>
    </row>
    <row r="480">
      <c r="A480" s="97"/>
      <c r="B480" s="97"/>
      <c r="C480" s="97"/>
      <c r="D480" s="144"/>
      <c r="E480" s="97"/>
    </row>
    <row r="481">
      <c r="A481" s="97"/>
      <c r="B481" s="97"/>
      <c r="C481" s="97"/>
      <c r="D481" s="144"/>
      <c r="E481" s="97"/>
    </row>
    <row r="482">
      <c r="A482" s="97"/>
      <c r="B482" s="97"/>
      <c r="C482" s="97"/>
      <c r="D482" s="144"/>
      <c r="E482" s="97"/>
    </row>
    <row r="483">
      <c r="A483" s="97"/>
      <c r="B483" s="97"/>
      <c r="C483" s="97"/>
      <c r="D483" s="144"/>
      <c r="E483" s="97"/>
    </row>
    <row r="484">
      <c r="A484" s="97"/>
      <c r="B484" s="97"/>
      <c r="C484" s="97"/>
      <c r="D484" s="144"/>
      <c r="E484" s="97"/>
    </row>
    <row r="485">
      <c r="A485" s="97"/>
      <c r="B485" s="97"/>
      <c r="C485" s="97"/>
      <c r="D485" s="144"/>
      <c r="E485" s="97"/>
    </row>
    <row r="486">
      <c r="A486" s="97"/>
      <c r="B486" s="97"/>
      <c r="C486" s="97"/>
      <c r="D486" s="144"/>
      <c r="E486" s="97"/>
    </row>
    <row r="487">
      <c r="A487" s="97"/>
      <c r="B487" s="97"/>
      <c r="C487" s="97"/>
      <c r="D487" s="144"/>
      <c r="E487" s="97"/>
    </row>
    <row r="488">
      <c r="A488" s="97"/>
      <c r="B488" s="97"/>
      <c r="C488" s="97"/>
      <c r="D488" s="144"/>
      <c r="E488" s="97"/>
    </row>
    <row r="489">
      <c r="A489" s="97"/>
      <c r="B489" s="97"/>
      <c r="C489" s="97"/>
      <c r="D489" s="144"/>
      <c r="E489" s="97"/>
    </row>
    <row r="490">
      <c r="A490" s="97"/>
      <c r="B490" s="97"/>
      <c r="C490" s="97"/>
      <c r="D490" s="144"/>
      <c r="E490" s="97"/>
    </row>
    <row r="491">
      <c r="A491" s="97"/>
      <c r="B491" s="97"/>
      <c r="C491" s="97"/>
      <c r="D491" s="144"/>
      <c r="E491" s="97"/>
    </row>
    <row r="492">
      <c r="A492" s="97"/>
      <c r="B492" s="97"/>
      <c r="C492" s="97"/>
      <c r="D492" s="144"/>
      <c r="E492" s="97"/>
    </row>
    <row r="493">
      <c r="A493" s="97"/>
      <c r="B493" s="97"/>
      <c r="C493" s="97"/>
      <c r="D493" s="144"/>
      <c r="E493" s="97"/>
    </row>
    <row r="494">
      <c r="A494" s="97"/>
      <c r="B494" s="97"/>
      <c r="C494" s="97"/>
      <c r="D494" s="144"/>
      <c r="E494" s="97"/>
    </row>
    <row r="495">
      <c r="A495" s="97"/>
      <c r="B495" s="97"/>
      <c r="C495" s="97"/>
      <c r="D495" s="144"/>
      <c r="E495" s="97"/>
    </row>
    <row r="496">
      <c r="A496" s="97"/>
      <c r="B496" s="97"/>
      <c r="C496" s="97"/>
      <c r="D496" s="144"/>
      <c r="E496" s="97"/>
    </row>
    <row r="497">
      <c r="A497" s="97"/>
      <c r="B497" s="97"/>
      <c r="C497" s="97"/>
      <c r="D497" s="144"/>
      <c r="E497" s="97"/>
    </row>
    <row r="498">
      <c r="A498" s="97"/>
      <c r="B498" s="97"/>
      <c r="C498" s="97"/>
      <c r="D498" s="144"/>
      <c r="E498" s="97"/>
    </row>
    <row r="499">
      <c r="A499" s="97"/>
      <c r="B499" s="97"/>
      <c r="C499" s="97"/>
      <c r="D499" s="144"/>
      <c r="E499" s="97"/>
    </row>
    <row r="500">
      <c r="A500" s="97"/>
      <c r="B500" s="97"/>
      <c r="C500" s="97"/>
      <c r="D500" s="144"/>
      <c r="E500" s="97"/>
    </row>
    <row r="501">
      <c r="A501" s="97"/>
      <c r="B501" s="97"/>
      <c r="C501" s="97"/>
      <c r="D501" s="144"/>
      <c r="E501" s="97"/>
    </row>
    <row r="502">
      <c r="A502" s="97"/>
      <c r="B502" s="97"/>
      <c r="C502" s="97"/>
      <c r="D502" s="144"/>
      <c r="E502" s="97"/>
    </row>
    <row r="503">
      <c r="A503" s="97"/>
      <c r="B503" s="97"/>
      <c r="C503" s="97"/>
      <c r="D503" s="144"/>
      <c r="E503" s="97"/>
    </row>
    <row r="504">
      <c r="A504" s="97"/>
      <c r="B504" s="97"/>
      <c r="C504" s="97"/>
      <c r="D504" s="144"/>
      <c r="E504" s="97"/>
    </row>
    <row r="505">
      <c r="A505" s="97"/>
      <c r="B505" s="97"/>
      <c r="C505" s="97"/>
      <c r="D505" s="144"/>
      <c r="E505" s="97"/>
    </row>
    <row r="506">
      <c r="A506" s="97"/>
      <c r="B506" s="97"/>
      <c r="C506" s="97"/>
      <c r="D506" s="144"/>
      <c r="E506" s="97"/>
    </row>
    <row r="507">
      <c r="A507" s="97"/>
      <c r="B507" s="97"/>
      <c r="C507" s="97"/>
      <c r="D507" s="144"/>
      <c r="E507" s="97"/>
    </row>
    <row r="508">
      <c r="A508" s="97"/>
      <c r="B508" s="97"/>
      <c r="C508" s="97"/>
      <c r="D508" s="144"/>
      <c r="E508" s="97"/>
    </row>
    <row r="509">
      <c r="A509" s="97"/>
      <c r="B509" s="97"/>
      <c r="C509" s="97"/>
      <c r="D509" s="144"/>
      <c r="E509" s="97"/>
    </row>
    <row r="510">
      <c r="A510" s="97"/>
      <c r="B510" s="97"/>
      <c r="C510" s="97"/>
      <c r="D510" s="144"/>
      <c r="E510" s="97"/>
    </row>
    <row r="511">
      <c r="A511" s="97"/>
      <c r="B511" s="97"/>
      <c r="C511" s="97"/>
      <c r="D511" s="144"/>
      <c r="E511" s="97"/>
    </row>
    <row r="512">
      <c r="A512" s="97"/>
      <c r="B512" s="97"/>
      <c r="C512" s="97"/>
      <c r="D512" s="144"/>
      <c r="E512" s="97"/>
    </row>
    <row r="513">
      <c r="A513" s="97"/>
      <c r="B513" s="97"/>
      <c r="C513" s="97"/>
      <c r="D513" s="144"/>
      <c r="E513" s="97"/>
    </row>
    <row r="514">
      <c r="A514" s="97"/>
      <c r="B514" s="97"/>
      <c r="C514" s="97"/>
      <c r="D514" s="144"/>
      <c r="E514" s="97"/>
    </row>
    <row r="515">
      <c r="A515" s="97"/>
      <c r="B515" s="97"/>
      <c r="C515" s="97"/>
      <c r="D515" s="144"/>
      <c r="E515" s="97"/>
    </row>
    <row r="516">
      <c r="A516" s="97"/>
      <c r="B516" s="97"/>
      <c r="C516" s="97"/>
      <c r="D516" s="144"/>
      <c r="E516" s="97"/>
    </row>
    <row r="517">
      <c r="A517" s="97"/>
      <c r="B517" s="97"/>
      <c r="C517" s="97"/>
      <c r="D517" s="144"/>
      <c r="E517" s="97"/>
    </row>
    <row r="518">
      <c r="A518" s="97"/>
      <c r="B518" s="97"/>
      <c r="C518" s="97"/>
      <c r="D518" s="144"/>
      <c r="E518" s="97"/>
    </row>
    <row r="519">
      <c r="A519" s="97"/>
      <c r="B519" s="97"/>
      <c r="C519" s="97"/>
      <c r="D519" s="144"/>
      <c r="E519" s="97"/>
    </row>
    <row r="520">
      <c r="A520" s="97"/>
      <c r="B520" s="97"/>
      <c r="C520" s="97"/>
      <c r="D520" s="144"/>
      <c r="E520" s="97"/>
    </row>
    <row r="521">
      <c r="A521" s="97"/>
      <c r="B521" s="97"/>
      <c r="C521" s="97"/>
      <c r="D521" s="144"/>
      <c r="E521" s="97"/>
    </row>
    <row r="522">
      <c r="A522" s="97"/>
      <c r="B522" s="97"/>
      <c r="C522" s="97"/>
      <c r="D522" s="144"/>
      <c r="E522" s="97"/>
    </row>
    <row r="523">
      <c r="A523" s="97"/>
      <c r="B523" s="97"/>
      <c r="C523" s="97"/>
      <c r="D523" s="144"/>
      <c r="E523" s="97"/>
    </row>
    <row r="524">
      <c r="A524" s="97"/>
      <c r="B524" s="97"/>
      <c r="C524" s="97"/>
      <c r="D524" s="144"/>
      <c r="E524" s="97"/>
    </row>
    <row r="525">
      <c r="A525" s="97"/>
      <c r="B525" s="97"/>
      <c r="C525" s="97"/>
      <c r="D525" s="144"/>
      <c r="E525" s="97"/>
    </row>
    <row r="526">
      <c r="A526" s="97"/>
      <c r="B526" s="97"/>
      <c r="C526" s="97"/>
      <c r="D526" s="144"/>
      <c r="E526" s="97"/>
    </row>
    <row r="527">
      <c r="A527" s="97"/>
      <c r="B527" s="97"/>
      <c r="C527" s="97"/>
      <c r="D527" s="144"/>
      <c r="E527" s="97"/>
    </row>
    <row r="528">
      <c r="A528" s="97"/>
      <c r="B528" s="97"/>
      <c r="C528" s="97"/>
      <c r="D528" s="144"/>
      <c r="E528" s="97"/>
    </row>
    <row r="529">
      <c r="A529" s="97"/>
      <c r="B529" s="97"/>
      <c r="C529" s="97"/>
      <c r="D529" s="144"/>
      <c r="E529" s="97"/>
    </row>
    <row r="530">
      <c r="A530" s="97"/>
      <c r="B530" s="97"/>
      <c r="C530" s="97"/>
      <c r="D530" s="144"/>
      <c r="E530" s="97"/>
    </row>
    <row r="531">
      <c r="A531" s="97"/>
      <c r="B531" s="97"/>
      <c r="C531" s="97"/>
      <c r="D531" s="144"/>
      <c r="E531" s="97"/>
    </row>
    <row r="532">
      <c r="A532" s="97"/>
      <c r="B532" s="97"/>
      <c r="C532" s="97"/>
      <c r="D532" s="144"/>
      <c r="E532" s="97"/>
    </row>
    <row r="533">
      <c r="A533" s="97"/>
      <c r="B533" s="97"/>
      <c r="C533" s="97"/>
      <c r="D533" s="144"/>
      <c r="E533" s="97"/>
    </row>
    <row r="534">
      <c r="A534" s="97"/>
      <c r="B534" s="97"/>
      <c r="C534" s="97"/>
      <c r="D534" s="144"/>
      <c r="E534" s="97"/>
    </row>
    <row r="535">
      <c r="A535" s="97"/>
      <c r="B535" s="97"/>
      <c r="C535" s="97"/>
      <c r="D535" s="144"/>
      <c r="E535" s="97"/>
    </row>
    <row r="536">
      <c r="A536" s="97"/>
      <c r="B536" s="97"/>
      <c r="C536" s="97"/>
      <c r="D536" s="144"/>
      <c r="E536" s="97"/>
    </row>
    <row r="537">
      <c r="A537" s="97"/>
      <c r="B537" s="97"/>
      <c r="C537" s="97"/>
      <c r="D537" s="144"/>
      <c r="E537" s="97"/>
    </row>
    <row r="538">
      <c r="A538" s="97"/>
      <c r="B538" s="97"/>
      <c r="C538" s="97"/>
      <c r="D538" s="144"/>
      <c r="E538" s="97"/>
    </row>
    <row r="539">
      <c r="A539" s="97"/>
      <c r="B539" s="97"/>
      <c r="C539" s="97"/>
      <c r="D539" s="144"/>
      <c r="E539" s="97"/>
    </row>
    <row r="540">
      <c r="A540" s="97"/>
      <c r="B540" s="97"/>
      <c r="C540" s="97"/>
      <c r="D540" s="144"/>
      <c r="E540" s="97"/>
    </row>
    <row r="541">
      <c r="A541" s="97"/>
      <c r="B541" s="97"/>
      <c r="C541" s="97"/>
      <c r="D541" s="144"/>
      <c r="E541" s="97"/>
    </row>
    <row r="542">
      <c r="A542" s="97"/>
      <c r="B542" s="97"/>
      <c r="C542" s="97"/>
      <c r="D542" s="144"/>
      <c r="E542" s="97"/>
    </row>
    <row r="543">
      <c r="A543" s="97"/>
      <c r="B543" s="97"/>
      <c r="C543" s="97"/>
      <c r="D543" s="144"/>
      <c r="E543" s="97"/>
    </row>
    <row r="544">
      <c r="A544" s="97"/>
      <c r="B544" s="97"/>
      <c r="C544" s="97"/>
      <c r="D544" s="144"/>
      <c r="E544" s="97"/>
    </row>
    <row r="545">
      <c r="A545" s="97"/>
      <c r="B545" s="97"/>
      <c r="C545" s="97"/>
      <c r="D545" s="144"/>
      <c r="E545" s="97"/>
    </row>
    <row r="546">
      <c r="A546" s="97"/>
      <c r="B546" s="97"/>
      <c r="C546" s="97"/>
      <c r="D546" s="144"/>
      <c r="E546" s="97"/>
    </row>
    <row r="547">
      <c r="A547" s="97"/>
      <c r="B547" s="97"/>
      <c r="C547" s="97"/>
      <c r="D547" s="144"/>
      <c r="E547" s="97"/>
    </row>
    <row r="548">
      <c r="A548" s="97"/>
      <c r="B548" s="97"/>
      <c r="C548" s="97"/>
      <c r="D548" s="144"/>
      <c r="E548" s="97"/>
    </row>
    <row r="549">
      <c r="A549" s="97"/>
      <c r="B549" s="97"/>
      <c r="C549" s="97"/>
      <c r="D549" s="144"/>
      <c r="E549" s="97"/>
    </row>
    <row r="550">
      <c r="A550" s="97"/>
      <c r="B550" s="97"/>
      <c r="C550" s="97"/>
      <c r="D550" s="144"/>
      <c r="E550" s="97"/>
    </row>
    <row r="551">
      <c r="A551" s="97"/>
      <c r="B551" s="97"/>
      <c r="C551" s="97"/>
      <c r="D551" s="144"/>
      <c r="E551" s="97"/>
    </row>
    <row r="552">
      <c r="A552" s="97"/>
      <c r="B552" s="97"/>
      <c r="C552" s="97"/>
      <c r="D552" s="144"/>
      <c r="E552" s="97"/>
    </row>
    <row r="553">
      <c r="A553" s="97"/>
      <c r="B553" s="97"/>
      <c r="C553" s="97"/>
      <c r="D553" s="144"/>
      <c r="E553" s="97"/>
    </row>
    <row r="554">
      <c r="A554" s="97"/>
      <c r="B554" s="97"/>
      <c r="C554" s="97"/>
      <c r="D554" s="144"/>
      <c r="E554" s="97"/>
    </row>
    <row r="555">
      <c r="A555" s="97"/>
      <c r="B555" s="97"/>
      <c r="C555" s="97"/>
      <c r="D555" s="144"/>
      <c r="E555" s="97"/>
    </row>
    <row r="556">
      <c r="A556" s="97"/>
      <c r="B556" s="97"/>
      <c r="C556" s="97"/>
      <c r="D556" s="144"/>
      <c r="E556" s="97"/>
    </row>
    <row r="557">
      <c r="A557" s="97"/>
      <c r="B557" s="97"/>
      <c r="C557" s="97"/>
      <c r="D557" s="144"/>
      <c r="E557" s="97"/>
    </row>
    <row r="558">
      <c r="A558" s="97"/>
      <c r="B558" s="97"/>
      <c r="C558" s="97"/>
      <c r="D558" s="144"/>
      <c r="E558" s="97"/>
    </row>
    <row r="559">
      <c r="A559" s="97"/>
      <c r="B559" s="97"/>
      <c r="C559" s="97"/>
      <c r="D559" s="144"/>
      <c r="E559" s="97"/>
    </row>
    <row r="560">
      <c r="A560" s="97"/>
      <c r="B560" s="97"/>
      <c r="C560" s="97"/>
      <c r="D560" s="144"/>
      <c r="E560" s="97"/>
    </row>
    <row r="561">
      <c r="A561" s="97"/>
      <c r="B561" s="97"/>
      <c r="C561" s="97"/>
      <c r="D561" s="144"/>
      <c r="E561" s="97"/>
    </row>
    <row r="562">
      <c r="A562" s="97"/>
      <c r="B562" s="97"/>
      <c r="C562" s="97"/>
      <c r="D562" s="144"/>
      <c r="E562" s="97"/>
    </row>
    <row r="563">
      <c r="A563" s="97"/>
      <c r="B563" s="97"/>
      <c r="C563" s="97"/>
      <c r="D563" s="144"/>
      <c r="E563" s="97"/>
    </row>
    <row r="564">
      <c r="A564" s="97"/>
      <c r="B564" s="97"/>
      <c r="C564" s="97"/>
      <c r="D564" s="144"/>
      <c r="E564" s="97"/>
    </row>
    <row r="565">
      <c r="A565" s="97"/>
      <c r="B565" s="97"/>
      <c r="C565" s="97"/>
      <c r="D565" s="144"/>
      <c r="E565" s="97"/>
    </row>
    <row r="566">
      <c r="A566" s="97"/>
      <c r="B566" s="97"/>
      <c r="C566" s="97"/>
      <c r="D566" s="144"/>
      <c r="E566" s="97"/>
    </row>
    <row r="567">
      <c r="A567" s="97"/>
      <c r="B567" s="97"/>
      <c r="C567" s="97"/>
      <c r="D567" s="144"/>
      <c r="E567" s="97"/>
    </row>
    <row r="568">
      <c r="A568" s="97"/>
      <c r="B568" s="97"/>
      <c r="C568" s="97"/>
      <c r="D568" s="144"/>
      <c r="E568" s="97"/>
    </row>
    <row r="569">
      <c r="A569" s="97"/>
      <c r="B569" s="97"/>
      <c r="C569" s="97"/>
      <c r="D569" s="144"/>
      <c r="E569" s="97"/>
    </row>
    <row r="570">
      <c r="A570" s="97"/>
      <c r="B570" s="97"/>
      <c r="C570" s="97"/>
      <c r="D570" s="144"/>
      <c r="E570" s="97"/>
    </row>
    <row r="571">
      <c r="A571" s="97"/>
      <c r="B571" s="97"/>
      <c r="C571" s="97"/>
      <c r="D571" s="144"/>
      <c r="E571" s="97"/>
    </row>
    <row r="572">
      <c r="A572" s="97"/>
      <c r="B572" s="97"/>
      <c r="C572" s="97"/>
      <c r="D572" s="144"/>
      <c r="E572" s="97"/>
    </row>
    <row r="573">
      <c r="A573" s="97"/>
      <c r="B573" s="97"/>
      <c r="C573" s="97"/>
      <c r="D573" s="144"/>
      <c r="E573" s="97"/>
    </row>
    <row r="574">
      <c r="A574" s="97"/>
      <c r="B574" s="97"/>
      <c r="C574" s="97"/>
      <c r="D574" s="144"/>
      <c r="E574" s="97"/>
    </row>
    <row r="575">
      <c r="A575" s="97"/>
      <c r="B575" s="97"/>
      <c r="C575" s="97"/>
      <c r="D575" s="144"/>
      <c r="E575" s="97"/>
    </row>
    <row r="576">
      <c r="A576" s="97"/>
      <c r="B576" s="97"/>
      <c r="C576" s="97"/>
      <c r="D576" s="144"/>
      <c r="E576" s="97"/>
    </row>
    <row r="577">
      <c r="A577" s="97"/>
      <c r="B577" s="97"/>
      <c r="C577" s="97"/>
      <c r="D577" s="144"/>
      <c r="E577" s="97"/>
    </row>
    <row r="578">
      <c r="A578" s="97"/>
      <c r="B578" s="97"/>
      <c r="C578" s="97"/>
      <c r="D578" s="144"/>
      <c r="E578" s="97"/>
    </row>
    <row r="579">
      <c r="A579" s="97"/>
      <c r="B579" s="97"/>
      <c r="C579" s="97"/>
      <c r="D579" s="144"/>
      <c r="E579" s="97"/>
    </row>
    <row r="580">
      <c r="A580" s="97"/>
      <c r="B580" s="97"/>
      <c r="C580" s="97"/>
      <c r="D580" s="144"/>
      <c r="E580" s="97"/>
    </row>
    <row r="581">
      <c r="A581" s="97"/>
      <c r="B581" s="97"/>
      <c r="C581" s="97"/>
      <c r="D581" s="144"/>
      <c r="E581" s="97"/>
    </row>
    <row r="582">
      <c r="A582" s="97"/>
      <c r="B582" s="97"/>
      <c r="C582" s="97"/>
      <c r="D582" s="144"/>
      <c r="E582" s="97"/>
    </row>
    <row r="583">
      <c r="A583" s="97"/>
      <c r="B583" s="97"/>
      <c r="C583" s="97"/>
      <c r="D583" s="144"/>
      <c r="E583" s="97"/>
    </row>
    <row r="584">
      <c r="A584" s="97"/>
      <c r="B584" s="97"/>
      <c r="C584" s="97"/>
      <c r="D584" s="144"/>
      <c r="E584" s="97"/>
    </row>
    <row r="585">
      <c r="A585" s="97"/>
      <c r="B585" s="97"/>
      <c r="C585" s="97"/>
      <c r="D585" s="144"/>
      <c r="E585" s="97"/>
    </row>
    <row r="586">
      <c r="A586" s="97"/>
      <c r="B586" s="97"/>
      <c r="C586" s="97"/>
      <c r="D586" s="144"/>
      <c r="E586" s="97"/>
    </row>
    <row r="587">
      <c r="A587" s="97"/>
      <c r="B587" s="97"/>
      <c r="C587" s="97"/>
      <c r="D587" s="144"/>
      <c r="E587" s="97"/>
    </row>
    <row r="588">
      <c r="A588" s="97"/>
      <c r="B588" s="97"/>
      <c r="C588" s="97"/>
      <c r="D588" s="144"/>
      <c r="E588" s="97"/>
    </row>
    <row r="589">
      <c r="A589" s="97"/>
      <c r="B589" s="97"/>
      <c r="C589" s="97"/>
      <c r="D589" s="144"/>
      <c r="E589" s="97"/>
    </row>
    <row r="590">
      <c r="A590" s="97"/>
      <c r="B590" s="97"/>
      <c r="C590" s="97"/>
      <c r="D590" s="144"/>
      <c r="E590" s="97"/>
    </row>
    <row r="591">
      <c r="A591" s="97"/>
      <c r="B591" s="97"/>
      <c r="C591" s="97"/>
      <c r="D591" s="144"/>
      <c r="E591" s="97"/>
    </row>
    <row r="592">
      <c r="A592" s="97"/>
      <c r="B592" s="97"/>
      <c r="C592" s="97"/>
      <c r="D592" s="144"/>
      <c r="E592" s="97"/>
    </row>
    <row r="593">
      <c r="A593" s="97"/>
      <c r="B593" s="97"/>
      <c r="C593" s="97"/>
      <c r="D593" s="144"/>
      <c r="E593" s="97"/>
    </row>
    <row r="594">
      <c r="A594" s="97"/>
      <c r="B594" s="97"/>
      <c r="C594" s="97"/>
      <c r="D594" s="144"/>
      <c r="E594" s="97"/>
    </row>
    <row r="595">
      <c r="A595" s="97"/>
      <c r="B595" s="97"/>
      <c r="C595" s="97"/>
      <c r="D595" s="144"/>
      <c r="E595" s="97"/>
    </row>
    <row r="596">
      <c r="A596" s="97"/>
      <c r="B596" s="97"/>
      <c r="C596" s="97"/>
      <c r="D596" s="144"/>
      <c r="E596" s="97"/>
    </row>
    <row r="597">
      <c r="A597" s="97"/>
      <c r="B597" s="97"/>
      <c r="C597" s="97"/>
      <c r="D597" s="144"/>
      <c r="E597" s="97"/>
    </row>
    <row r="598">
      <c r="A598" s="97"/>
      <c r="B598" s="97"/>
      <c r="C598" s="97"/>
      <c r="D598" s="144"/>
      <c r="E598" s="97"/>
    </row>
    <row r="599">
      <c r="A599" s="97"/>
      <c r="B599" s="97"/>
      <c r="C599" s="97"/>
      <c r="D599" s="144"/>
      <c r="E599" s="97"/>
    </row>
    <row r="600">
      <c r="A600" s="97"/>
      <c r="B600" s="97"/>
      <c r="C600" s="97"/>
      <c r="D600" s="144"/>
      <c r="E600" s="97"/>
    </row>
    <row r="601">
      <c r="A601" s="97"/>
      <c r="B601" s="97"/>
      <c r="C601" s="97"/>
      <c r="D601" s="144"/>
      <c r="E601" s="97"/>
    </row>
    <row r="602">
      <c r="A602" s="97"/>
      <c r="B602" s="97"/>
      <c r="C602" s="97"/>
      <c r="D602" s="144"/>
      <c r="E602" s="97"/>
    </row>
    <row r="603">
      <c r="A603" s="97"/>
      <c r="B603" s="97"/>
      <c r="C603" s="97"/>
      <c r="D603" s="144"/>
      <c r="E603" s="97"/>
    </row>
    <row r="604">
      <c r="A604" s="97"/>
      <c r="B604" s="97"/>
      <c r="C604" s="97"/>
      <c r="D604" s="144"/>
      <c r="E604" s="97"/>
    </row>
    <row r="605">
      <c r="A605" s="97"/>
      <c r="B605" s="97"/>
      <c r="C605" s="97"/>
      <c r="D605" s="144"/>
      <c r="E605" s="97"/>
    </row>
    <row r="606">
      <c r="A606" s="97"/>
      <c r="B606" s="97"/>
      <c r="C606" s="97"/>
      <c r="D606" s="144"/>
      <c r="E606" s="97"/>
    </row>
    <row r="607">
      <c r="A607" s="97"/>
      <c r="B607" s="97"/>
      <c r="C607" s="97"/>
      <c r="D607" s="144"/>
      <c r="E607" s="97"/>
    </row>
    <row r="608">
      <c r="A608" s="97"/>
      <c r="B608" s="97"/>
      <c r="C608" s="97"/>
      <c r="D608" s="144"/>
      <c r="E608" s="97"/>
    </row>
    <row r="609">
      <c r="A609" s="97"/>
      <c r="B609" s="97"/>
      <c r="C609" s="97"/>
      <c r="D609" s="144"/>
      <c r="E609" s="97"/>
    </row>
    <row r="610">
      <c r="A610" s="97"/>
      <c r="B610" s="97"/>
      <c r="C610" s="97"/>
      <c r="D610" s="144"/>
      <c r="E610" s="97"/>
    </row>
    <row r="611">
      <c r="A611" s="97"/>
      <c r="B611" s="97"/>
      <c r="C611" s="97"/>
      <c r="D611" s="144"/>
      <c r="E611" s="97"/>
    </row>
    <row r="612">
      <c r="A612" s="97"/>
      <c r="B612" s="97"/>
      <c r="C612" s="97"/>
      <c r="D612" s="144"/>
      <c r="E612" s="97"/>
    </row>
    <row r="613">
      <c r="A613" s="97"/>
      <c r="B613" s="97"/>
      <c r="C613" s="97"/>
      <c r="D613" s="144"/>
      <c r="E613" s="97"/>
    </row>
    <row r="614">
      <c r="A614" s="97"/>
      <c r="B614" s="97"/>
      <c r="C614" s="97"/>
      <c r="D614" s="144"/>
      <c r="E614" s="97"/>
    </row>
    <row r="615">
      <c r="A615" s="97"/>
      <c r="B615" s="97"/>
      <c r="C615" s="97"/>
      <c r="D615" s="144"/>
      <c r="E615" s="97"/>
    </row>
    <row r="616">
      <c r="A616" s="97"/>
      <c r="B616" s="97"/>
      <c r="C616" s="97"/>
      <c r="D616" s="144"/>
      <c r="E616" s="97"/>
    </row>
    <row r="617">
      <c r="A617" s="97"/>
      <c r="B617" s="97"/>
      <c r="C617" s="97"/>
      <c r="D617" s="144"/>
      <c r="E617" s="97"/>
    </row>
    <row r="618">
      <c r="A618" s="97"/>
      <c r="B618" s="97"/>
      <c r="C618" s="97"/>
      <c r="D618" s="144"/>
      <c r="E618" s="97"/>
    </row>
    <row r="619">
      <c r="A619" s="97"/>
      <c r="B619" s="97"/>
      <c r="C619" s="97"/>
      <c r="D619" s="144"/>
      <c r="E619" s="97"/>
    </row>
    <row r="620">
      <c r="A620" s="97"/>
      <c r="B620" s="97"/>
      <c r="C620" s="97"/>
      <c r="D620" s="144"/>
      <c r="E620" s="97"/>
    </row>
    <row r="621">
      <c r="A621" s="97"/>
      <c r="B621" s="97"/>
      <c r="C621" s="97"/>
      <c r="D621" s="144"/>
      <c r="E621" s="97"/>
    </row>
    <row r="622">
      <c r="A622" s="97"/>
      <c r="B622" s="97"/>
      <c r="C622" s="97"/>
      <c r="D622" s="144"/>
      <c r="E622" s="97"/>
    </row>
    <row r="623">
      <c r="A623" s="97"/>
      <c r="B623" s="97"/>
      <c r="C623" s="97"/>
      <c r="D623" s="144"/>
      <c r="E623" s="97"/>
    </row>
    <row r="624">
      <c r="A624" s="97"/>
      <c r="B624" s="97"/>
      <c r="C624" s="97"/>
      <c r="D624" s="144"/>
      <c r="E624" s="97"/>
    </row>
    <row r="625">
      <c r="A625" s="97"/>
      <c r="B625" s="97"/>
      <c r="C625" s="97"/>
      <c r="D625" s="144"/>
      <c r="E625" s="97"/>
    </row>
    <row r="626">
      <c r="A626" s="97"/>
      <c r="B626" s="97"/>
      <c r="C626" s="97"/>
      <c r="D626" s="144"/>
      <c r="E626" s="97"/>
    </row>
    <row r="627">
      <c r="A627" s="97"/>
      <c r="B627" s="97"/>
      <c r="C627" s="97"/>
      <c r="D627" s="144"/>
      <c r="E627" s="97"/>
    </row>
    <row r="628">
      <c r="A628" s="97"/>
      <c r="B628" s="97"/>
      <c r="C628" s="97"/>
      <c r="D628" s="144"/>
      <c r="E628" s="97"/>
    </row>
    <row r="629">
      <c r="A629" s="97"/>
      <c r="B629" s="97"/>
      <c r="C629" s="97"/>
      <c r="D629" s="144"/>
      <c r="E629" s="97"/>
    </row>
    <row r="630">
      <c r="A630" s="97"/>
      <c r="B630" s="97"/>
      <c r="C630" s="97"/>
      <c r="D630" s="144"/>
      <c r="E630" s="97"/>
    </row>
    <row r="631">
      <c r="A631" s="97"/>
      <c r="B631" s="97"/>
      <c r="C631" s="97"/>
      <c r="D631" s="144"/>
      <c r="E631" s="97"/>
    </row>
    <row r="632">
      <c r="A632" s="97"/>
      <c r="B632" s="97"/>
      <c r="C632" s="97"/>
      <c r="D632" s="144"/>
      <c r="E632" s="97"/>
    </row>
    <row r="633">
      <c r="A633" s="97"/>
      <c r="B633" s="97"/>
      <c r="C633" s="97"/>
      <c r="D633" s="144"/>
      <c r="E633" s="97"/>
    </row>
    <row r="634">
      <c r="A634" s="97"/>
      <c r="B634" s="97"/>
      <c r="C634" s="97"/>
      <c r="D634" s="144"/>
      <c r="E634" s="97"/>
    </row>
    <row r="635">
      <c r="A635" s="97"/>
      <c r="B635" s="97"/>
      <c r="C635" s="97"/>
      <c r="D635" s="144"/>
      <c r="E635" s="97"/>
    </row>
    <row r="636">
      <c r="A636" s="97"/>
      <c r="B636" s="97"/>
      <c r="C636" s="97"/>
      <c r="D636" s="144"/>
      <c r="E636" s="97"/>
    </row>
    <row r="637">
      <c r="A637" s="97"/>
      <c r="B637" s="97"/>
      <c r="C637" s="97"/>
      <c r="D637" s="144"/>
      <c r="E637" s="97"/>
    </row>
    <row r="638">
      <c r="A638" s="97"/>
      <c r="B638" s="97"/>
      <c r="C638" s="97"/>
      <c r="D638" s="144"/>
      <c r="E638" s="97"/>
    </row>
    <row r="639">
      <c r="A639" s="97"/>
      <c r="B639" s="97"/>
      <c r="C639" s="97"/>
      <c r="D639" s="144"/>
      <c r="E639" s="97"/>
    </row>
    <row r="640">
      <c r="A640" s="97"/>
      <c r="B640" s="97"/>
      <c r="C640" s="97"/>
      <c r="D640" s="144"/>
      <c r="E640" s="97"/>
    </row>
    <row r="641">
      <c r="A641" s="97"/>
      <c r="B641" s="97"/>
      <c r="C641" s="97"/>
      <c r="D641" s="144"/>
      <c r="E641" s="97"/>
    </row>
    <row r="642">
      <c r="A642" s="97"/>
      <c r="B642" s="97"/>
      <c r="C642" s="97"/>
      <c r="D642" s="144"/>
      <c r="E642" s="97"/>
    </row>
    <row r="643">
      <c r="A643" s="97"/>
      <c r="B643" s="97"/>
      <c r="C643" s="97"/>
      <c r="D643" s="144"/>
      <c r="E643" s="97"/>
    </row>
    <row r="644">
      <c r="A644" s="97"/>
      <c r="B644" s="97"/>
      <c r="C644" s="97"/>
      <c r="D644" s="144"/>
      <c r="E644" s="97"/>
    </row>
    <row r="645">
      <c r="A645" s="97"/>
      <c r="B645" s="97"/>
      <c r="C645" s="97"/>
      <c r="D645" s="144"/>
      <c r="E645" s="97"/>
    </row>
    <row r="646">
      <c r="A646" s="97"/>
      <c r="B646" s="97"/>
      <c r="C646" s="97"/>
      <c r="D646" s="144"/>
      <c r="E646" s="97"/>
    </row>
    <row r="647">
      <c r="A647" s="97"/>
      <c r="B647" s="97"/>
      <c r="C647" s="97"/>
      <c r="D647" s="144"/>
      <c r="E647" s="97"/>
    </row>
    <row r="648">
      <c r="A648" s="97"/>
      <c r="B648" s="97"/>
      <c r="C648" s="97"/>
      <c r="D648" s="144"/>
      <c r="E648" s="97"/>
    </row>
    <row r="649">
      <c r="A649" s="97"/>
      <c r="B649" s="97"/>
      <c r="C649" s="97"/>
      <c r="D649" s="144"/>
      <c r="E649" s="97"/>
    </row>
    <row r="650">
      <c r="A650" s="97"/>
      <c r="B650" s="97"/>
      <c r="C650" s="97"/>
      <c r="D650" s="144"/>
      <c r="E650" s="97"/>
    </row>
    <row r="651">
      <c r="A651" s="97"/>
      <c r="B651" s="97"/>
      <c r="C651" s="97"/>
      <c r="D651" s="144"/>
      <c r="E651" s="97"/>
    </row>
    <row r="652">
      <c r="A652" s="97"/>
      <c r="B652" s="97"/>
      <c r="C652" s="97"/>
      <c r="D652" s="144"/>
      <c r="E652" s="97"/>
    </row>
    <row r="653">
      <c r="A653" s="97"/>
      <c r="B653" s="97"/>
      <c r="C653" s="97"/>
      <c r="D653" s="144"/>
      <c r="E653" s="97"/>
    </row>
    <row r="654">
      <c r="A654" s="97"/>
      <c r="B654" s="97"/>
      <c r="C654" s="97"/>
      <c r="D654" s="144"/>
      <c r="E654" s="97"/>
    </row>
    <row r="655">
      <c r="A655" s="97"/>
      <c r="B655" s="97"/>
      <c r="C655" s="97"/>
      <c r="D655" s="144"/>
      <c r="E655" s="97"/>
    </row>
    <row r="656">
      <c r="A656" s="97"/>
      <c r="B656" s="97"/>
      <c r="C656" s="97"/>
      <c r="D656" s="144"/>
      <c r="E656" s="97"/>
    </row>
    <row r="657">
      <c r="A657" s="97"/>
      <c r="B657" s="97"/>
      <c r="C657" s="97"/>
      <c r="D657" s="144"/>
      <c r="E657" s="97"/>
    </row>
    <row r="658">
      <c r="A658" s="97"/>
      <c r="B658" s="97"/>
      <c r="C658" s="97"/>
      <c r="D658" s="144"/>
      <c r="E658" s="97"/>
    </row>
    <row r="659">
      <c r="A659" s="97"/>
      <c r="B659" s="97"/>
      <c r="C659" s="97"/>
      <c r="D659" s="144"/>
      <c r="E659" s="97"/>
    </row>
    <row r="660">
      <c r="A660" s="97"/>
      <c r="B660" s="97"/>
      <c r="C660" s="97"/>
      <c r="D660" s="144"/>
      <c r="E660" s="97"/>
    </row>
    <row r="661">
      <c r="A661" s="97"/>
      <c r="B661" s="97"/>
      <c r="C661" s="97"/>
      <c r="D661" s="144"/>
      <c r="E661" s="97"/>
    </row>
    <row r="662">
      <c r="A662" s="97"/>
      <c r="B662" s="97"/>
      <c r="C662" s="97"/>
      <c r="D662" s="144"/>
      <c r="E662" s="97"/>
    </row>
    <row r="663">
      <c r="A663" s="97"/>
      <c r="B663" s="97"/>
      <c r="C663" s="97"/>
      <c r="D663" s="144"/>
      <c r="E663" s="97"/>
    </row>
    <row r="664">
      <c r="A664" s="97"/>
      <c r="B664" s="97"/>
      <c r="C664" s="97"/>
      <c r="D664" s="144"/>
      <c r="E664" s="97"/>
    </row>
    <row r="665">
      <c r="A665" s="97"/>
      <c r="B665" s="97"/>
      <c r="C665" s="97"/>
      <c r="D665" s="144"/>
      <c r="E665" s="97"/>
    </row>
    <row r="666">
      <c r="A666" s="97"/>
      <c r="B666" s="97"/>
      <c r="C666" s="97"/>
      <c r="D666" s="144"/>
      <c r="E666" s="97"/>
    </row>
    <row r="667">
      <c r="A667" s="97"/>
      <c r="B667" s="97"/>
      <c r="C667" s="97"/>
      <c r="D667" s="144"/>
      <c r="E667" s="97"/>
    </row>
    <row r="668">
      <c r="A668" s="97"/>
      <c r="B668" s="97"/>
      <c r="C668" s="97"/>
      <c r="D668" s="144"/>
      <c r="E668" s="97"/>
    </row>
    <row r="669">
      <c r="A669" s="97"/>
      <c r="B669" s="97"/>
      <c r="C669" s="97"/>
      <c r="D669" s="144"/>
      <c r="E669" s="97"/>
    </row>
    <row r="670">
      <c r="A670" s="97"/>
      <c r="B670" s="97"/>
      <c r="C670" s="97"/>
      <c r="D670" s="144"/>
      <c r="E670" s="97"/>
    </row>
    <row r="671">
      <c r="A671" s="97"/>
      <c r="B671" s="97"/>
      <c r="C671" s="97"/>
      <c r="D671" s="144"/>
      <c r="E671" s="97"/>
    </row>
    <row r="672">
      <c r="A672" s="97"/>
      <c r="B672" s="97"/>
      <c r="C672" s="97"/>
      <c r="D672" s="144"/>
      <c r="E672" s="97"/>
    </row>
    <row r="673">
      <c r="A673" s="97"/>
      <c r="B673" s="97"/>
      <c r="C673" s="97"/>
      <c r="D673" s="144"/>
      <c r="E673" s="97"/>
    </row>
    <row r="674">
      <c r="A674" s="97"/>
      <c r="B674" s="97"/>
      <c r="C674" s="97"/>
      <c r="D674" s="144"/>
      <c r="E674" s="97"/>
    </row>
    <row r="675">
      <c r="A675" s="97"/>
      <c r="B675" s="97"/>
      <c r="C675" s="97"/>
      <c r="D675" s="144"/>
      <c r="E675" s="97"/>
    </row>
    <row r="676">
      <c r="A676" s="97"/>
      <c r="B676" s="97"/>
      <c r="C676" s="97"/>
      <c r="D676" s="144"/>
      <c r="E676" s="97"/>
    </row>
    <row r="677">
      <c r="A677" s="97"/>
      <c r="B677" s="97"/>
      <c r="C677" s="97"/>
      <c r="D677" s="144"/>
      <c r="E677" s="97"/>
    </row>
    <row r="678">
      <c r="A678" s="97"/>
      <c r="B678" s="97"/>
      <c r="C678" s="97"/>
      <c r="D678" s="144"/>
      <c r="E678" s="97"/>
    </row>
    <row r="679">
      <c r="A679" s="97"/>
      <c r="B679" s="97"/>
      <c r="C679" s="97"/>
      <c r="D679" s="144"/>
      <c r="E679" s="97"/>
    </row>
    <row r="680">
      <c r="A680" s="97"/>
      <c r="B680" s="97"/>
      <c r="C680" s="97"/>
      <c r="D680" s="144"/>
      <c r="E680" s="97"/>
    </row>
    <row r="681">
      <c r="A681" s="97"/>
      <c r="B681" s="97"/>
      <c r="C681" s="97"/>
      <c r="D681" s="144"/>
      <c r="E681" s="97"/>
    </row>
    <row r="682">
      <c r="A682" s="97"/>
      <c r="B682" s="97"/>
      <c r="C682" s="97"/>
      <c r="D682" s="144"/>
      <c r="E682" s="97"/>
    </row>
    <row r="683">
      <c r="A683" s="97"/>
      <c r="B683" s="97"/>
      <c r="C683" s="97"/>
      <c r="D683" s="144"/>
      <c r="E683" s="97"/>
    </row>
    <row r="684">
      <c r="A684" s="97"/>
      <c r="B684" s="97"/>
      <c r="C684" s="97"/>
      <c r="D684" s="144"/>
      <c r="E684" s="97"/>
    </row>
    <row r="685">
      <c r="A685" s="97"/>
      <c r="B685" s="97"/>
      <c r="C685" s="97"/>
      <c r="D685" s="144"/>
      <c r="E685" s="97"/>
    </row>
    <row r="686">
      <c r="A686" s="97"/>
      <c r="B686" s="97"/>
      <c r="C686" s="97"/>
      <c r="D686" s="144"/>
      <c r="E686" s="97"/>
    </row>
    <row r="687">
      <c r="A687" s="97"/>
      <c r="B687" s="97"/>
      <c r="C687" s="97"/>
      <c r="D687" s="144"/>
      <c r="E687" s="97"/>
    </row>
    <row r="688">
      <c r="A688" s="97"/>
      <c r="B688" s="97"/>
      <c r="C688" s="97"/>
      <c r="D688" s="144"/>
      <c r="E688" s="97"/>
    </row>
    <row r="689">
      <c r="A689" s="97"/>
      <c r="B689" s="97"/>
      <c r="C689" s="97"/>
      <c r="D689" s="144"/>
      <c r="E689" s="97"/>
    </row>
    <row r="690">
      <c r="A690" s="97"/>
      <c r="B690" s="97"/>
      <c r="C690" s="97"/>
      <c r="D690" s="144"/>
      <c r="E690" s="97"/>
    </row>
    <row r="691">
      <c r="A691" s="97"/>
      <c r="B691" s="97"/>
      <c r="C691" s="97"/>
      <c r="D691" s="144"/>
      <c r="E691" s="97"/>
    </row>
    <row r="692">
      <c r="A692" s="97"/>
      <c r="B692" s="97"/>
      <c r="C692" s="97"/>
      <c r="D692" s="144"/>
      <c r="E692" s="97"/>
    </row>
    <row r="693">
      <c r="A693" s="97"/>
      <c r="B693" s="97"/>
      <c r="C693" s="97"/>
      <c r="D693" s="144"/>
      <c r="E693" s="97"/>
    </row>
    <row r="694">
      <c r="A694" s="97"/>
      <c r="B694" s="97"/>
      <c r="C694" s="97"/>
      <c r="D694" s="144"/>
      <c r="E694" s="97"/>
    </row>
    <row r="695">
      <c r="A695" s="97"/>
      <c r="B695" s="97"/>
      <c r="C695" s="97"/>
      <c r="D695" s="144"/>
      <c r="E695" s="97"/>
    </row>
    <row r="696">
      <c r="A696" s="97"/>
      <c r="B696" s="97"/>
      <c r="C696" s="97"/>
      <c r="D696" s="144"/>
      <c r="E696" s="97"/>
    </row>
    <row r="697">
      <c r="A697" s="97"/>
      <c r="B697" s="97"/>
      <c r="C697" s="97"/>
      <c r="D697" s="144"/>
      <c r="E697" s="97"/>
    </row>
    <row r="698">
      <c r="A698" s="97"/>
      <c r="B698" s="97"/>
      <c r="C698" s="97"/>
      <c r="D698" s="144"/>
      <c r="E698" s="97"/>
    </row>
    <row r="699">
      <c r="A699" s="97"/>
      <c r="B699" s="97"/>
      <c r="C699" s="97"/>
      <c r="D699" s="144"/>
      <c r="E699" s="97"/>
    </row>
    <row r="700">
      <c r="A700" s="97"/>
      <c r="B700" s="97"/>
      <c r="C700" s="97"/>
      <c r="D700" s="144"/>
      <c r="E700" s="97"/>
    </row>
    <row r="701">
      <c r="A701" s="97"/>
      <c r="B701" s="97"/>
      <c r="C701" s="97"/>
      <c r="D701" s="144"/>
      <c r="E701" s="97"/>
    </row>
    <row r="702">
      <c r="A702" s="97"/>
      <c r="B702" s="97"/>
      <c r="C702" s="97"/>
      <c r="D702" s="144"/>
      <c r="E702" s="97"/>
    </row>
    <row r="703">
      <c r="A703" s="97"/>
      <c r="B703" s="97"/>
      <c r="C703" s="97"/>
      <c r="D703" s="144"/>
      <c r="E703" s="97"/>
    </row>
    <row r="704">
      <c r="A704" s="97"/>
      <c r="B704" s="97"/>
      <c r="C704" s="97"/>
      <c r="D704" s="144"/>
      <c r="E704" s="97"/>
    </row>
    <row r="705">
      <c r="A705" s="97"/>
      <c r="B705" s="97"/>
      <c r="C705" s="97"/>
      <c r="D705" s="144"/>
      <c r="E705" s="97"/>
    </row>
    <row r="706">
      <c r="A706" s="97"/>
      <c r="B706" s="97"/>
      <c r="C706" s="97"/>
      <c r="D706" s="144"/>
      <c r="E706" s="97"/>
    </row>
    <row r="707">
      <c r="A707" s="97"/>
      <c r="B707" s="97"/>
      <c r="C707" s="97"/>
      <c r="D707" s="144"/>
      <c r="E707" s="97"/>
    </row>
    <row r="708">
      <c r="A708" s="97"/>
      <c r="B708" s="97"/>
      <c r="C708" s="97"/>
      <c r="D708" s="144"/>
      <c r="E708" s="97"/>
    </row>
    <row r="709">
      <c r="A709" s="97"/>
      <c r="B709" s="97"/>
      <c r="C709" s="97"/>
      <c r="D709" s="144"/>
      <c r="E709" s="97"/>
    </row>
    <row r="710">
      <c r="A710" s="97"/>
      <c r="B710" s="97"/>
      <c r="C710" s="97"/>
      <c r="D710" s="144"/>
      <c r="E710" s="97"/>
    </row>
    <row r="711">
      <c r="A711" s="97"/>
      <c r="B711" s="97"/>
      <c r="C711" s="97"/>
      <c r="D711" s="144"/>
      <c r="E711" s="97"/>
    </row>
    <row r="712">
      <c r="A712" s="97"/>
      <c r="B712" s="97"/>
      <c r="C712" s="97"/>
      <c r="D712" s="144"/>
      <c r="E712" s="97"/>
    </row>
    <row r="713">
      <c r="A713" s="97"/>
      <c r="B713" s="97"/>
      <c r="C713" s="97"/>
      <c r="D713" s="144"/>
      <c r="E713" s="97"/>
    </row>
    <row r="714">
      <c r="A714" s="97"/>
      <c r="B714" s="97"/>
      <c r="C714" s="97"/>
      <c r="D714" s="144"/>
      <c r="E714" s="97"/>
    </row>
    <row r="715">
      <c r="A715" s="97"/>
      <c r="B715" s="97"/>
      <c r="C715" s="97"/>
      <c r="D715" s="144"/>
      <c r="E715" s="97"/>
    </row>
    <row r="716">
      <c r="A716" s="97"/>
      <c r="B716" s="97"/>
      <c r="C716" s="97"/>
      <c r="D716" s="144"/>
      <c r="E716" s="97"/>
    </row>
    <row r="717">
      <c r="A717" s="97"/>
      <c r="B717" s="97"/>
      <c r="C717" s="97"/>
      <c r="D717" s="144"/>
      <c r="E717" s="97"/>
    </row>
    <row r="718">
      <c r="A718" s="97"/>
      <c r="B718" s="97"/>
      <c r="C718" s="97"/>
      <c r="D718" s="144"/>
      <c r="E718" s="97"/>
    </row>
    <row r="719">
      <c r="A719" s="97"/>
      <c r="B719" s="97"/>
      <c r="C719" s="97"/>
      <c r="D719" s="144"/>
      <c r="E719" s="97"/>
    </row>
    <row r="720">
      <c r="A720" s="97"/>
      <c r="B720" s="97"/>
      <c r="C720" s="97"/>
      <c r="D720" s="144"/>
      <c r="E720" s="97"/>
    </row>
    <row r="721">
      <c r="A721" s="97"/>
      <c r="B721" s="97"/>
      <c r="C721" s="97"/>
      <c r="D721" s="144"/>
      <c r="E721" s="97"/>
    </row>
    <row r="722">
      <c r="A722" s="97"/>
      <c r="B722" s="97"/>
      <c r="C722" s="97"/>
      <c r="D722" s="144"/>
      <c r="E722" s="97"/>
    </row>
    <row r="723">
      <c r="A723" s="97"/>
      <c r="B723" s="97"/>
      <c r="C723" s="97"/>
      <c r="D723" s="144"/>
      <c r="E723" s="97"/>
    </row>
    <row r="724">
      <c r="A724" s="97"/>
      <c r="B724" s="97"/>
      <c r="C724" s="97"/>
      <c r="D724" s="144"/>
      <c r="E724" s="97"/>
    </row>
    <row r="725">
      <c r="A725" s="97"/>
      <c r="B725" s="97"/>
      <c r="C725" s="97"/>
      <c r="D725" s="144"/>
      <c r="E725" s="97"/>
    </row>
    <row r="726">
      <c r="A726" s="97"/>
      <c r="B726" s="97"/>
      <c r="C726" s="97"/>
      <c r="D726" s="144"/>
      <c r="E726" s="97"/>
    </row>
    <row r="727">
      <c r="A727" s="97"/>
      <c r="B727" s="97"/>
      <c r="C727" s="97"/>
      <c r="D727" s="144"/>
      <c r="E727" s="97"/>
    </row>
    <row r="728">
      <c r="A728" s="97"/>
      <c r="B728" s="97"/>
      <c r="C728" s="97"/>
      <c r="D728" s="144"/>
      <c r="E728" s="97"/>
    </row>
    <row r="729">
      <c r="A729" s="97"/>
      <c r="B729" s="97"/>
      <c r="C729" s="97"/>
      <c r="D729" s="144"/>
      <c r="E729" s="97"/>
    </row>
    <row r="730">
      <c r="A730" s="97"/>
      <c r="B730" s="97"/>
      <c r="C730" s="97"/>
      <c r="D730" s="144"/>
      <c r="E730" s="97"/>
    </row>
    <row r="731">
      <c r="A731" s="97"/>
      <c r="B731" s="97"/>
      <c r="C731" s="97"/>
      <c r="D731" s="144"/>
      <c r="E731" s="97"/>
    </row>
    <row r="732">
      <c r="A732" s="97"/>
      <c r="B732" s="97"/>
      <c r="C732" s="97"/>
      <c r="D732" s="144"/>
      <c r="E732" s="97"/>
    </row>
    <row r="733">
      <c r="A733" s="97"/>
      <c r="B733" s="97"/>
      <c r="C733" s="97"/>
      <c r="D733" s="144"/>
      <c r="E733" s="97"/>
    </row>
    <row r="734">
      <c r="A734" s="97"/>
      <c r="B734" s="97"/>
      <c r="C734" s="97"/>
      <c r="D734" s="144"/>
      <c r="E734" s="97"/>
    </row>
    <row r="735">
      <c r="A735" s="97"/>
      <c r="B735" s="97"/>
      <c r="C735" s="97"/>
      <c r="D735" s="144"/>
      <c r="E735" s="97"/>
    </row>
    <row r="736">
      <c r="A736" s="97"/>
      <c r="B736" s="97"/>
      <c r="C736" s="97"/>
      <c r="D736" s="144"/>
      <c r="E736" s="97"/>
    </row>
    <row r="737">
      <c r="A737" s="97"/>
      <c r="B737" s="97"/>
      <c r="C737" s="97"/>
      <c r="D737" s="144"/>
      <c r="E737" s="97"/>
    </row>
    <row r="738">
      <c r="A738" s="97"/>
      <c r="B738" s="97"/>
      <c r="C738" s="97"/>
      <c r="D738" s="144"/>
      <c r="E738" s="97"/>
    </row>
    <row r="739">
      <c r="A739" s="97"/>
      <c r="B739" s="97"/>
      <c r="C739" s="97"/>
      <c r="D739" s="144"/>
      <c r="E739" s="97"/>
    </row>
    <row r="740">
      <c r="A740" s="97"/>
      <c r="B740" s="97"/>
      <c r="C740" s="97"/>
      <c r="D740" s="144"/>
      <c r="E740" s="97"/>
    </row>
    <row r="741">
      <c r="A741" s="97"/>
      <c r="B741" s="97"/>
      <c r="C741" s="97"/>
      <c r="D741" s="144"/>
      <c r="E741" s="97"/>
    </row>
    <row r="742">
      <c r="A742" s="97"/>
      <c r="B742" s="97"/>
      <c r="C742" s="97"/>
      <c r="D742" s="144"/>
      <c r="E742" s="97"/>
    </row>
    <row r="743">
      <c r="A743" s="97"/>
      <c r="B743" s="97"/>
      <c r="C743" s="97"/>
      <c r="D743" s="144"/>
      <c r="E743" s="97"/>
    </row>
    <row r="744">
      <c r="A744" s="97"/>
      <c r="B744" s="97"/>
      <c r="C744" s="97"/>
      <c r="D744" s="144"/>
      <c r="E744" s="97"/>
    </row>
    <row r="745">
      <c r="A745" s="97"/>
      <c r="B745" s="97"/>
      <c r="C745" s="97"/>
      <c r="D745" s="144"/>
      <c r="E745" s="97"/>
    </row>
    <row r="746">
      <c r="A746" s="97"/>
      <c r="B746" s="97"/>
      <c r="C746" s="97"/>
      <c r="D746" s="144"/>
      <c r="E746" s="97"/>
    </row>
    <row r="747">
      <c r="A747" s="97"/>
      <c r="B747" s="97"/>
      <c r="C747" s="97"/>
      <c r="D747" s="144"/>
      <c r="E747" s="97"/>
    </row>
    <row r="748">
      <c r="A748" s="97"/>
      <c r="B748" s="97"/>
      <c r="C748" s="97"/>
      <c r="D748" s="144"/>
      <c r="E748" s="97"/>
    </row>
    <row r="749">
      <c r="A749" s="97"/>
      <c r="B749" s="97"/>
      <c r="C749" s="97"/>
      <c r="D749" s="144"/>
      <c r="E749" s="97"/>
    </row>
    <row r="750">
      <c r="A750" s="97"/>
      <c r="B750" s="97"/>
      <c r="C750" s="97"/>
      <c r="D750" s="144"/>
      <c r="E750" s="97"/>
    </row>
    <row r="751">
      <c r="A751" s="97"/>
      <c r="B751" s="97"/>
      <c r="C751" s="97"/>
      <c r="D751" s="144"/>
      <c r="E751" s="97"/>
    </row>
    <row r="752">
      <c r="A752" s="97"/>
      <c r="B752" s="97"/>
      <c r="C752" s="97"/>
      <c r="D752" s="144"/>
      <c r="E752" s="97"/>
    </row>
    <row r="753">
      <c r="A753" s="97"/>
      <c r="B753" s="97"/>
      <c r="C753" s="97"/>
      <c r="D753" s="144"/>
      <c r="E753" s="97"/>
    </row>
    <row r="754">
      <c r="A754" s="97"/>
      <c r="B754" s="97"/>
      <c r="C754" s="97"/>
      <c r="D754" s="144"/>
      <c r="E754" s="97"/>
    </row>
    <row r="755">
      <c r="A755" s="97"/>
      <c r="B755" s="97"/>
      <c r="C755" s="97"/>
      <c r="D755" s="144"/>
      <c r="E755" s="97"/>
    </row>
    <row r="756">
      <c r="A756" s="97"/>
      <c r="B756" s="97"/>
      <c r="C756" s="97"/>
      <c r="D756" s="144"/>
      <c r="E756" s="97"/>
    </row>
    <row r="757">
      <c r="A757" s="97"/>
      <c r="B757" s="97"/>
      <c r="C757" s="97"/>
      <c r="D757" s="144"/>
      <c r="E757" s="97"/>
    </row>
    <row r="758">
      <c r="A758" s="97"/>
      <c r="B758" s="97"/>
      <c r="C758" s="97"/>
      <c r="D758" s="144"/>
      <c r="E758" s="97"/>
    </row>
    <row r="759">
      <c r="A759" s="97"/>
      <c r="B759" s="97"/>
      <c r="C759" s="97"/>
      <c r="D759" s="144"/>
      <c r="E759" s="97"/>
    </row>
    <row r="760">
      <c r="A760" s="97"/>
      <c r="B760" s="97"/>
      <c r="C760" s="97"/>
      <c r="D760" s="144"/>
      <c r="E760" s="97"/>
    </row>
    <row r="761">
      <c r="A761" s="97"/>
      <c r="B761" s="97"/>
      <c r="C761" s="97"/>
      <c r="D761" s="144"/>
      <c r="E761" s="97"/>
    </row>
    <row r="762">
      <c r="A762" s="97"/>
      <c r="B762" s="97"/>
      <c r="C762" s="97"/>
      <c r="D762" s="144"/>
      <c r="E762" s="97"/>
    </row>
    <row r="763">
      <c r="A763" s="97"/>
      <c r="B763" s="97"/>
      <c r="C763" s="97"/>
      <c r="D763" s="144"/>
      <c r="E763" s="97"/>
    </row>
    <row r="764">
      <c r="A764" s="97"/>
      <c r="B764" s="97"/>
      <c r="C764" s="97"/>
      <c r="D764" s="144"/>
      <c r="E764" s="97"/>
    </row>
    <row r="765">
      <c r="A765" s="97"/>
      <c r="B765" s="97"/>
      <c r="C765" s="97"/>
      <c r="D765" s="144"/>
      <c r="E765" s="97"/>
    </row>
    <row r="766">
      <c r="A766" s="97"/>
      <c r="B766" s="97"/>
      <c r="C766" s="97"/>
      <c r="D766" s="144"/>
      <c r="E766" s="97"/>
    </row>
    <row r="767">
      <c r="A767" s="97"/>
      <c r="B767" s="97"/>
      <c r="C767" s="97"/>
      <c r="D767" s="144"/>
      <c r="E767" s="97"/>
    </row>
    <row r="768">
      <c r="A768" s="97"/>
      <c r="B768" s="97"/>
      <c r="C768" s="97"/>
      <c r="D768" s="144"/>
      <c r="E768" s="97"/>
    </row>
    <row r="769">
      <c r="A769" s="97"/>
      <c r="B769" s="97"/>
      <c r="C769" s="97"/>
      <c r="D769" s="144"/>
      <c r="E769" s="97"/>
    </row>
    <row r="770">
      <c r="A770" s="97"/>
      <c r="B770" s="97"/>
      <c r="C770" s="97"/>
      <c r="D770" s="144"/>
      <c r="E770" s="97"/>
    </row>
    <row r="771">
      <c r="A771" s="97"/>
      <c r="B771" s="97"/>
      <c r="C771" s="97"/>
      <c r="D771" s="144"/>
      <c r="E771" s="97"/>
    </row>
    <row r="772">
      <c r="A772" s="97"/>
      <c r="B772" s="97"/>
      <c r="C772" s="97"/>
      <c r="D772" s="144"/>
      <c r="E772" s="97"/>
    </row>
    <row r="773">
      <c r="A773" s="97"/>
      <c r="B773" s="97"/>
      <c r="C773" s="97"/>
      <c r="D773" s="144"/>
      <c r="E773" s="97"/>
    </row>
    <row r="774">
      <c r="A774" s="97"/>
      <c r="B774" s="97"/>
      <c r="C774" s="97"/>
      <c r="D774" s="144"/>
      <c r="E774" s="97"/>
    </row>
    <row r="775">
      <c r="A775" s="97"/>
      <c r="B775" s="97"/>
      <c r="C775" s="97"/>
      <c r="D775" s="144"/>
      <c r="E775" s="97"/>
    </row>
    <row r="776">
      <c r="A776" s="97"/>
      <c r="B776" s="97"/>
      <c r="C776" s="97"/>
      <c r="D776" s="144"/>
      <c r="E776" s="97"/>
    </row>
    <row r="777">
      <c r="A777" s="97"/>
      <c r="B777" s="97"/>
      <c r="C777" s="97"/>
      <c r="D777" s="144"/>
      <c r="E777" s="97"/>
    </row>
    <row r="778">
      <c r="A778" s="97"/>
      <c r="B778" s="97"/>
      <c r="C778" s="97"/>
      <c r="D778" s="144"/>
      <c r="E778" s="97"/>
    </row>
    <row r="779">
      <c r="A779" s="97"/>
      <c r="B779" s="97"/>
      <c r="C779" s="97"/>
      <c r="D779" s="144"/>
      <c r="E779" s="97"/>
    </row>
    <row r="780">
      <c r="A780" s="97"/>
      <c r="B780" s="97"/>
      <c r="C780" s="97"/>
      <c r="D780" s="144"/>
      <c r="E780" s="97"/>
    </row>
    <row r="781">
      <c r="A781" s="97"/>
      <c r="B781" s="97"/>
      <c r="C781" s="97"/>
      <c r="D781" s="144"/>
      <c r="E781" s="97"/>
    </row>
    <row r="782">
      <c r="A782" s="97"/>
      <c r="B782" s="97"/>
      <c r="C782" s="97"/>
      <c r="D782" s="144"/>
      <c r="E782" s="97"/>
    </row>
    <row r="783">
      <c r="A783" s="97"/>
      <c r="B783" s="97"/>
      <c r="C783" s="97"/>
      <c r="D783" s="144"/>
      <c r="E783" s="97"/>
    </row>
    <row r="784">
      <c r="A784" s="97"/>
      <c r="B784" s="97"/>
      <c r="C784" s="97"/>
      <c r="D784" s="144"/>
      <c r="E784" s="97"/>
    </row>
    <row r="785">
      <c r="A785" s="97"/>
      <c r="B785" s="97"/>
      <c r="C785" s="97"/>
      <c r="D785" s="144"/>
      <c r="E785" s="97"/>
    </row>
    <row r="786">
      <c r="A786" s="97"/>
      <c r="B786" s="97"/>
      <c r="C786" s="97"/>
      <c r="D786" s="144"/>
      <c r="E786" s="97"/>
    </row>
    <row r="787">
      <c r="A787" s="97"/>
      <c r="B787" s="97"/>
      <c r="C787" s="97"/>
      <c r="D787" s="144"/>
      <c r="E787" s="97"/>
    </row>
    <row r="788">
      <c r="A788" s="97"/>
      <c r="B788" s="97"/>
      <c r="C788" s="97"/>
      <c r="D788" s="144"/>
      <c r="E788" s="97"/>
    </row>
    <row r="789">
      <c r="A789" s="97"/>
      <c r="B789" s="97"/>
      <c r="C789" s="97"/>
      <c r="D789" s="144"/>
      <c r="E789" s="97"/>
    </row>
    <row r="790">
      <c r="A790" s="97"/>
      <c r="B790" s="97"/>
      <c r="C790" s="97"/>
      <c r="D790" s="144"/>
      <c r="E790" s="97"/>
    </row>
    <row r="791">
      <c r="A791" s="97"/>
      <c r="B791" s="97"/>
      <c r="C791" s="97"/>
      <c r="D791" s="144"/>
      <c r="E791" s="97"/>
    </row>
    <row r="792">
      <c r="A792" s="97"/>
      <c r="B792" s="97"/>
      <c r="C792" s="97"/>
      <c r="D792" s="144"/>
      <c r="E792" s="97"/>
    </row>
    <row r="793">
      <c r="A793" s="97"/>
      <c r="B793" s="97"/>
      <c r="C793" s="97"/>
      <c r="D793" s="144"/>
      <c r="E793" s="97"/>
    </row>
    <row r="794">
      <c r="A794" s="97"/>
      <c r="B794" s="97"/>
      <c r="C794" s="97"/>
      <c r="D794" s="144"/>
      <c r="E794" s="97"/>
    </row>
    <row r="795">
      <c r="A795" s="97"/>
      <c r="B795" s="97"/>
      <c r="C795" s="97"/>
      <c r="D795" s="144"/>
      <c r="E795" s="97"/>
    </row>
    <row r="796">
      <c r="A796" s="97"/>
      <c r="B796" s="97"/>
      <c r="C796" s="97"/>
      <c r="D796" s="144"/>
      <c r="E796" s="97"/>
    </row>
    <row r="797">
      <c r="A797" s="97"/>
      <c r="B797" s="97"/>
      <c r="C797" s="97"/>
      <c r="D797" s="144"/>
      <c r="E797" s="97"/>
    </row>
    <row r="798">
      <c r="A798" s="97"/>
      <c r="B798" s="97"/>
      <c r="C798" s="97"/>
      <c r="D798" s="144"/>
      <c r="E798" s="97"/>
    </row>
    <row r="799">
      <c r="A799" s="97"/>
      <c r="B799" s="97"/>
      <c r="C799" s="97"/>
      <c r="D799" s="144"/>
      <c r="E799" s="97"/>
    </row>
    <row r="800">
      <c r="A800" s="97"/>
      <c r="B800" s="97"/>
      <c r="C800" s="97"/>
      <c r="D800" s="144"/>
      <c r="E800" s="97"/>
    </row>
    <row r="801">
      <c r="A801" s="97"/>
      <c r="B801" s="97"/>
      <c r="C801" s="97"/>
      <c r="D801" s="144"/>
      <c r="E801" s="97"/>
    </row>
    <row r="802">
      <c r="A802" s="97"/>
      <c r="B802" s="97"/>
      <c r="C802" s="97"/>
      <c r="D802" s="144"/>
      <c r="E802" s="97"/>
    </row>
    <row r="803">
      <c r="A803" s="97"/>
      <c r="B803" s="97"/>
      <c r="C803" s="97"/>
      <c r="D803" s="144"/>
      <c r="E803" s="97"/>
    </row>
    <row r="804">
      <c r="A804" s="97"/>
      <c r="B804" s="97"/>
      <c r="C804" s="97"/>
      <c r="D804" s="144"/>
      <c r="E804" s="97"/>
    </row>
    <row r="805">
      <c r="A805" s="97"/>
      <c r="B805" s="97"/>
      <c r="C805" s="97"/>
      <c r="D805" s="144"/>
      <c r="E805" s="97"/>
    </row>
    <row r="806">
      <c r="A806" s="97"/>
      <c r="B806" s="97"/>
      <c r="C806" s="97"/>
      <c r="D806" s="144"/>
      <c r="E806" s="97"/>
    </row>
    <row r="807">
      <c r="A807" s="97"/>
      <c r="B807" s="97"/>
      <c r="C807" s="97"/>
      <c r="D807" s="144"/>
      <c r="E807" s="97"/>
    </row>
    <row r="808">
      <c r="A808" s="97"/>
      <c r="B808" s="97"/>
      <c r="C808" s="97"/>
      <c r="D808" s="144"/>
      <c r="E808" s="97"/>
    </row>
    <row r="809">
      <c r="A809" s="97"/>
      <c r="B809" s="97"/>
      <c r="C809" s="97"/>
      <c r="D809" s="144"/>
      <c r="E809" s="97"/>
    </row>
    <row r="810">
      <c r="A810" s="97"/>
      <c r="B810" s="97"/>
      <c r="C810" s="97"/>
      <c r="D810" s="144"/>
      <c r="E810" s="97"/>
    </row>
    <row r="811">
      <c r="A811" s="97"/>
      <c r="B811" s="97"/>
      <c r="C811" s="97"/>
      <c r="D811" s="144"/>
      <c r="E811" s="97"/>
    </row>
    <row r="812">
      <c r="A812" s="97"/>
      <c r="B812" s="97"/>
      <c r="C812" s="97"/>
      <c r="D812" s="144"/>
      <c r="E812" s="97"/>
    </row>
    <row r="813">
      <c r="A813" s="97"/>
      <c r="B813" s="97"/>
      <c r="C813" s="97"/>
      <c r="D813" s="144"/>
      <c r="E813" s="97"/>
    </row>
    <row r="814">
      <c r="A814" s="97"/>
      <c r="B814" s="97"/>
      <c r="C814" s="97"/>
      <c r="D814" s="144"/>
      <c r="E814" s="97"/>
    </row>
    <row r="815">
      <c r="A815" s="97"/>
      <c r="B815" s="97"/>
      <c r="C815" s="97"/>
      <c r="D815" s="144"/>
      <c r="E815" s="97"/>
    </row>
    <row r="816">
      <c r="A816" s="97"/>
      <c r="B816" s="97"/>
      <c r="C816" s="97"/>
      <c r="D816" s="144"/>
      <c r="E816" s="97"/>
    </row>
    <row r="817">
      <c r="A817" s="97"/>
      <c r="B817" s="97"/>
      <c r="C817" s="97"/>
      <c r="D817" s="144"/>
      <c r="E817" s="97"/>
    </row>
    <row r="818">
      <c r="A818" s="97"/>
      <c r="B818" s="97"/>
      <c r="C818" s="97"/>
      <c r="D818" s="144"/>
      <c r="E818" s="97"/>
    </row>
    <row r="819">
      <c r="A819" s="97"/>
      <c r="B819" s="97"/>
      <c r="C819" s="97"/>
      <c r="D819" s="144"/>
      <c r="E819" s="97"/>
    </row>
    <row r="820">
      <c r="A820" s="97"/>
      <c r="B820" s="97"/>
      <c r="C820" s="97"/>
      <c r="D820" s="144"/>
      <c r="E820" s="97"/>
    </row>
    <row r="821">
      <c r="A821" s="97"/>
      <c r="B821" s="97"/>
      <c r="C821" s="97"/>
      <c r="D821" s="144"/>
      <c r="E821" s="97"/>
    </row>
    <row r="822">
      <c r="A822" s="97"/>
      <c r="B822" s="97"/>
      <c r="C822" s="97"/>
      <c r="D822" s="144"/>
      <c r="E822" s="97"/>
    </row>
    <row r="823">
      <c r="A823" s="97"/>
      <c r="B823" s="97"/>
      <c r="C823" s="97"/>
      <c r="D823" s="144"/>
      <c r="E823" s="97"/>
    </row>
    <row r="824">
      <c r="A824" s="97"/>
      <c r="B824" s="97"/>
      <c r="C824" s="97"/>
      <c r="D824" s="144"/>
      <c r="E824" s="97"/>
    </row>
    <row r="825">
      <c r="A825" s="97"/>
      <c r="B825" s="97"/>
      <c r="C825" s="97"/>
      <c r="D825" s="144"/>
      <c r="E825" s="97"/>
    </row>
    <row r="826">
      <c r="A826" s="97"/>
      <c r="B826" s="97"/>
      <c r="C826" s="97"/>
      <c r="D826" s="144"/>
      <c r="E826" s="97"/>
    </row>
    <row r="827">
      <c r="A827" s="97"/>
      <c r="B827" s="97"/>
      <c r="C827" s="97"/>
      <c r="D827" s="144"/>
      <c r="E827" s="97"/>
    </row>
    <row r="828">
      <c r="A828" s="97"/>
      <c r="B828" s="97"/>
      <c r="C828" s="97"/>
      <c r="D828" s="144"/>
      <c r="E828" s="97"/>
    </row>
    <row r="829">
      <c r="A829" s="97"/>
      <c r="B829" s="97"/>
      <c r="C829" s="97"/>
      <c r="D829" s="144"/>
      <c r="E829" s="97"/>
    </row>
    <row r="830">
      <c r="A830" s="97"/>
      <c r="B830" s="97"/>
      <c r="C830" s="97"/>
      <c r="D830" s="144"/>
      <c r="E830" s="97"/>
    </row>
    <row r="831">
      <c r="A831" s="97"/>
      <c r="B831" s="97"/>
      <c r="C831" s="97"/>
      <c r="D831" s="144"/>
      <c r="E831" s="97"/>
    </row>
    <row r="832">
      <c r="A832" s="97"/>
      <c r="B832" s="97"/>
      <c r="C832" s="97"/>
      <c r="D832" s="144"/>
      <c r="E832" s="97"/>
    </row>
    <row r="833">
      <c r="A833" s="97"/>
      <c r="B833" s="97"/>
      <c r="C833" s="97"/>
      <c r="D833" s="144"/>
      <c r="E833" s="97"/>
    </row>
    <row r="834">
      <c r="A834" s="97"/>
      <c r="B834" s="97"/>
      <c r="C834" s="97"/>
      <c r="D834" s="144"/>
      <c r="E834" s="97"/>
    </row>
    <row r="835">
      <c r="A835" s="97"/>
      <c r="B835" s="97"/>
      <c r="C835" s="97"/>
      <c r="D835" s="144"/>
      <c r="E835" s="97"/>
    </row>
    <row r="836">
      <c r="A836" s="97"/>
      <c r="B836" s="97"/>
      <c r="C836" s="97"/>
      <c r="D836" s="144"/>
      <c r="E836" s="97"/>
    </row>
    <row r="837">
      <c r="A837" s="97"/>
      <c r="B837" s="97"/>
      <c r="C837" s="97"/>
      <c r="D837" s="144"/>
      <c r="E837" s="97"/>
    </row>
    <row r="838">
      <c r="A838" s="97"/>
      <c r="B838" s="97"/>
      <c r="C838" s="97"/>
      <c r="D838" s="144"/>
      <c r="E838" s="97"/>
    </row>
    <row r="839">
      <c r="A839" s="97"/>
      <c r="B839" s="97"/>
      <c r="C839" s="97"/>
      <c r="D839" s="144"/>
      <c r="E839" s="97"/>
    </row>
    <row r="840">
      <c r="A840" s="97"/>
      <c r="B840" s="97"/>
      <c r="C840" s="97"/>
      <c r="D840" s="144"/>
      <c r="E840" s="97"/>
    </row>
    <row r="841">
      <c r="A841" s="97"/>
      <c r="B841" s="97"/>
      <c r="C841" s="97"/>
      <c r="D841" s="144"/>
      <c r="E841" s="97"/>
    </row>
    <row r="842">
      <c r="A842" s="97"/>
      <c r="B842" s="97"/>
      <c r="C842" s="97"/>
      <c r="D842" s="144"/>
      <c r="E842" s="97"/>
    </row>
    <row r="843">
      <c r="A843" s="97"/>
      <c r="B843" s="97"/>
      <c r="C843" s="97"/>
      <c r="D843" s="144"/>
      <c r="E843" s="97"/>
    </row>
    <row r="844">
      <c r="A844" s="97"/>
      <c r="B844" s="97"/>
      <c r="C844" s="97"/>
      <c r="D844" s="144"/>
      <c r="E844" s="97"/>
    </row>
    <row r="845">
      <c r="A845" s="97"/>
      <c r="B845" s="97"/>
      <c r="C845" s="97"/>
      <c r="D845" s="144"/>
      <c r="E845" s="97"/>
    </row>
    <row r="846">
      <c r="A846" s="97"/>
      <c r="B846" s="97"/>
      <c r="C846" s="97"/>
      <c r="D846" s="144"/>
      <c r="E846" s="97"/>
    </row>
    <row r="847">
      <c r="A847" s="97"/>
      <c r="B847" s="97"/>
      <c r="C847" s="97"/>
      <c r="D847" s="144"/>
      <c r="E847" s="97"/>
    </row>
    <row r="848">
      <c r="A848" s="97"/>
      <c r="B848" s="97"/>
      <c r="C848" s="97"/>
      <c r="D848" s="144"/>
      <c r="E848" s="97"/>
    </row>
    <row r="849">
      <c r="A849" s="97"/>
      <c r="B849" s="97"/>
      <c r="C849" s="97"/>
      <c r="D849" s="144"/>
      <c r="E849" s="97"/>
    </row>
    <row r="850">
      <c r="A850" s="97"/>
      <c r="B850" s="97"/>
      <c r="C850" s="97"/>
      <c r="D850" s="144"/>
      <c r="E850" s="97"/>
    </row>
    <row r="851">
      <c r="A851" s="97"/>
      <c r="B851" s="97"/>
      <c r="C851" s="97"/>
      <c r="D851" s="144"/>
      <c r="E851" s="97"/>
    </row>
    <row r="852">
      <c r="A852" s="97"/>
      <c r="B852" s="97"/>
      <c r="C852" s="97"/>
      <c r="D852" s="144"/>
      <c r="E852" s="97"/>
    </row>
    <row r="853">
      <c r="A853" s="97"/>
      <c r="B853" s="97"/>
      <c r="C853" s="97"/>
      <c r="D853" s="144"/>
      <c r="E853" s="97"/>
    </row>
    <row r="854">
      <c r="A854" s="97"/>
      <c r="B854" s="97"/>
      <c r="C854" s="97"/>
      <c r="D854" s="144"/>
      <c r="E854" s="97"/>
    </row>
    <row r="855">
      <c r="A855" s="97"/>
      <c r="B855" s="97"/>
      <c r="C855" s="97"/>
      <c r="D855" s="144"/>
      <c r="E855" s="97"/>
    </row>
    <row r="856">
      <c r="A856" s="97"/>
      <c r="B856" s="97"/>
      <c r="C856" s="97"/>
      <c r="D856" s="144"/>
      <c r="E856" s="97"/>
    </row>
    <row r="857">
      <c r="A857" s="97"/>
      <c r="B857" s="97"/>
      <c r="C857" s="97"/>
      <c r="D857" s="144"/>
      <c r="E857" s="97"/>
    </row>
    <row r="858">
      <c r="A858" s="97"/>
      <c r="B858" s="97"/>
      <c r="C858" s="97"/>
      <c r="D858" s="144"/>
      <c r="E858" s="97"/>
    </row>
    <row r="859">
      <c r="A859" s="97"/>
      <c r="B859" s="97"/>
      <c r="C859" s="97"/>
      <c r="D859" s="144"/>
      <c r="E859" s="97"/>
    </row>
    <row r="860">
      <c r="A860" s="97"/>
      <c r="B860" s="97"/>
      <c r="C860" s="97"/>
      <c r="D860" s="144"/>
      <c r="E860" s="97"/>
    </row>
    <row r="861">
      <c r="A861" s="97"/>
      <c r="B861" s="97"/>
      <c r="C861" s="97"/>
      <c r="D861" s="144"/>
      <c r="E861" s="97"/>
    </row>
    <row r="862">
      <c r="A862" s="97"/>
      <c r="B862" s="97"/>
      <c r="C862" s="97"/>
      <c r="D862" s="144"/>
      <c r="E862" s="97"/>
    </row>
    <row r="863">
      <c r="A863" s="97"/>
      <c r="B863" s="97"/>
      <c r="C863" s="97"/>
      <c r="D863" s="144"/>
      <c r="E863" s="97"/>
    </row>
    <row r="864">
      <c r="A864" s="97"/>
      <c r="B864" s="97"/>
      <c r="C864" s="97"/>
      <c r="D864" s="144"/>
      <c r="E864" s="97"/>
    </row>
    <row r="865">
      <c r="A865" s="97"/>
      <c r="B865" s="97"/>
      <c r="C865" s="97"/>
      <c r="D865" s="144"/>
      <c r="E865" s="97"/>
    </row>
    <row r="866">
      <c r="A866" s="97"/>
      <c r="B866" s="97"/>
      <c r="C866" s="97"/>
      <c r="D866" s="144"/>
      <c r="E866" s="97"/>
    </row>
    <row r="867">
      <c r="A867" s="97"/>
      <c r="B867" s="97"/>
      <c r="C867" s="97"/>
      <c r="D867" s="144"/>
      <c r="E867" s="97"/>
    </row>
    <row r="868">
      <c r="A868" s="97"/>
      <c r="B868" s="97"/>
      <c r="C868" s="97"/>
      <c r="D868" s="144"/>
      <c r="E868" s="97"/>
    </row>
    <row r="869">
      <c r="A869" s="97"/>
      <c r="B869" s="97"/>
      <c r="C869" s="97"/>
      <c r="D869" s="144"/>
      <c r="E869" s="97"/>
    </row>
    <row r="870">
      <c r="A870" s="97"/>
      <c r="B870" s="97"/>
      <c r="C870" s="97"/>
      <c r="D870" s="144"/>
      <c r="E870" s="97"/>
    </row>
    <row r="871">
      <c r="A871" s="97"/>
      <c r="B871" s="97"/>
      <c r="C871" s="97"/>
      <c r="D871" s="144"/>
      <c r="E871" s="97"/>
    </row>
    <row r="872">
      <c r="A872" s="97"/>
      <c r="B872" s="97"/>
      <c r="C872" s="97"/>
      <c r="D872" s="144"/>
      <c r="E872" s="97"/>
    </row>
    <row r="873">
      <c r="A873" s="97"/>
      <c r="B873" s="97"/>
      <c r="C873" s="97"/>
      <c r="D873" s="144"/>
      <c r="E873" s="97"/>
    </row>
    <row r="874">
      <c r="A874" s="97"/>
      <c r="B874" s="97"/>
      <c r="C874" s="97"/>
      <c r="D874" s="144"/>
      <c r="E874" s="97"/>
    </row>
    <row r="875">
      <c r="A875" s="97"/>
      <c r="B875" s="97"/>
      <c r="C875" s="97"/>
      <c r="D875" s="144"/>
      <c r="E875" s="97"/>
    </row>
    <row r="876">
      <c r="A876" s="97"/>
      <c r="B876" s="97"/>
      <c r="C876" s="97"/>
      <c r="D876" s="144"/>
      <c r="E876" s="97"/>
    </row>
    <row r="877">
      <c r="A877" s="97"/>
      <c r="B877" s="97"/>
      <c r="C877" s="97"/>
      <c r="D877" s="144"/>
      <c r="E877" s="97"/>
    </row>
    <row r="878">
      <c r="A878" s="97"/>
      <c r="B878" s="97"/>
      <c r="C878" s="97"/>
      <c r="D878" s="144"/>
      <c r="E878" s="97"/>
    </row>
    <row r="879">
      <c r="A879" s="97"/>
      <c r="B879" s="97"/>
      <c r="C879" s="97"/>
      <c r="D879" s="144"/>
      <c r="E879" s="97"/>
    </row>
    <row r="880">
      <c r="A880" s="97"/>
      <c r="B880" s="97"/>
      <c r="C880" s="97"/>
      <c r="D880" s="144"/>
      <c r="E880" s="97"/>
    </row>
    <row r="881">
      <c r="A881" s="97"/>
      <c r="B881" s="97"/>
      <c r="C881" s="97"/>
      <c r="D881" s="144"/>
      <c r="E881" s="97"/>
    </row>
    <row r="882">
      <c r="A882" s="97"/>
      <c r="B882" s="97"/>
      <c r="C882" s="97"/>
      <c r="D882" s="144"/>
      <c r="E882" s="97"/>
    </row>
    <row r="883">
      <c r="A883" s="97"/>
      <c r="B883" s="97"/>
      <c r="C883" s="97"/>
      <c r="D883" s="144"/>
      <c r="E883" s="97"/>
    </row>
    <row r="884">
      <c r="A884" s="97"/>
      <c r="B884" s="97"/>
      <c r="C884" s="97"/>
      <c r="D884" s="144"/>
      <c r="E884" s="97"/>
    </row>
    <row r="885">
      <c r="A885" s="97"/>
      <c r="B885" s="97"/>
      <c r="C885" s="97"/>
      <c r="D885" s="144"/>
      <c r="E885" s="97"/>
    </row>
    <row r="886">
      <c r="A886" s="97"/>
      <c r="B886" s="97"/>
      <c r="C886" s="97"/>
      <c r="D886" s="144"/>
      <c r="E886" s="97"/>
    </row>
    <row r="887">
      <c r="A887" s="97"/>
      <c r="B887" s="97"/>
      <c r="C887" s="97"/>
      <c r="D887" s="144"/>
      <c r="E887" s="97"/>
    </row>
    <row r="888">
      <c r="A888" s="97"/>
      <c r="B888" s="97"/>
      <c r="C888" s="97"/>
      <c r="D888" s="144"/>
      <c r="E888" s="97"/>
    </row>
    <row r="889">
      <c r="A889" s="97"/>
      <c r="B889" s="97"/>
      <c r="C889" s="97"/>
      <c r="D889" s="144"/>
      <c r="E889" s="97"/>
    </row>
    <row r="890">
      <c r="A890" s="97"/>
      <c r="B890" s="97"/>
      <c r="C890" s="97"/>
      <c r="D890" s="144"/>
      <c r="E890" s="97"/>
    </row>
    <row r="891">
      <c r="A891" s="97"/>
      <c r="B891" s="97"/>
      <c r="C891" s="97"/>
      <c r="D891" s="144"/>
      <c r="E891" s="97"/>
    </row>
    <row r="892">
      <c r="A892" s="97"/>
      <c r="B892" s="97"/>
      <c r="C892" s="97"/>
      <c r="D892" s="144"/>
      <c r="E892" s="97"/>
    </row>
    <row r="893">
      <c r="A893" s="97"/>
      <c r="B893" s="97"/>
      <c r="C893" s="97"/>
      <c r="D893" s="144"/>
      <c r="E893" s="97"/>
    </row>
    <row r="894">
      <c r="A894" s="97"/>
      <c r="B894" s="97"/>
      <c r="C894" s="97"/>
      <c r="D894" s="144"/>
      <c r="E894" s="97"/>
    </row>
    <row r="895">
      <c r="A895" s="97"/>
      <c r="B895" s="97"/>
      <c r="C895" s="97"/>
      <c r="D895" s="144"/>
      <c r="E895" s="97"/>
    </row>
    <row r="896">
      <c r="A896" s="97"/>
      <c r="B896" s="97"/>
      <c r="C896" s="97"/>
      <c r="D896" s="144"/>
      <c r="E896" s="97"/>
    </row>
    <row r="897">
      <c r="A897" s="97"/>
      <c r="B897" s="97"/>
      <c r="C897" s="97"/>
      <c r="D897" s="144"/>
      <c r="E897" s="97"/>
    </row>
    <row r="898">
      <c r="A898" s="97"/>
      <c r="B898" s="97"/>
      <c r="C898" s="97"/>
      <c r="D898" s="144"/>
      <c r="E898" s="97"/>
    </row>
    <row r="899">
      <c r="A899" s="97"/>
      <c r="B899" s="97"/>
      <c r="C899" s="97"/>
      <c r="D899" s="144"/>
      <c r="E899" s="97"/>
    </row>
    <row r="900">
      <c r="A900" s="97"/>
      <c r="B900" s="97"/>
      <c r="C900" s="97"/>
      <c r="D900" s="144"/>
      <c r="E900" s="97"/>
    </row>
    <row r="901">
      <c r="A901" s="97"/>
      <c r="B901" s="97"/>
      <c r="C901" s="97"/>
      <c r="D901" s="144"/>
      <c r="E901" s="97"/>
    </row>
    <row r="902">
      <c r="A902" s="97"/>
      <c r="B902" s="97"/>
      <c r="C902" s="97"/>
      <c r="D902" s="144"/>
      <c r="E902" s="97"/>
    </row>
    <row r="903">
      <c r="A903" s="97"/>
      <c r="B903" s="97"/>
      <c r="C903" s="97"/>
      <c r="D903" s="144"/>
      <c r="E903" s="97"/>
    </row>
    <row r="904">
      <c r="A904" s="97"/>
      <c r="B904" s="97"/>
      <c r="C904" s="97"/>
      <c r="D904" s="144"/>
      <c r="E904" s="97"/>
    </row>
    <row r="905">
      <c r="A905" s="97"/>
      <c r="B905" s="97"/>
      <c r="C905" s="97"/>
      <c r="D905" s="144"/>
      <c r="E905" s="97"/>
    </row>
    <row r="906">
      <c r="A906" s="97"/>
      <c r="B906" s="97"/>
      <c r="C906" s="97"/>
      <c r="D906" s="144"/>
      <c r="E906" s="97"/>
    </row>
    <row r="907">
      <c r="A907" s="97"/>
      <c r="B907" s="97"/>
      <c r="C907" s="97"/>
      <c r="D907" s="144"/>
      <c r="E907" s="97"/>
    </row>
    <row r="908">
      <c r="A908" s="97"/>
      <c r="B908" s="97"/>
      <c r="C908" s="97"/>
      <c r="D908" s="144"/>
      <c r="E908" s="97"/>
    </row>
    <row r="909">
      <c r="A909" s="97"/>
      <c r="B909" s="97"/>
      <c r="C909" s="97"/>
      <c r="D909" s="144"/>
      <c r="E909" s="97"/>
    </row>
    <row r="910">
      <c r="A910" s="97"/>
      <c r="B910" s="97"/>
      <c r="C910" s="97"/>
      <c r="D910" s="144"/>
      <c r="E910" s="97"/>
    </row>
    <row r="911">
      <c r="A911" s="97"/>
      <c r="B911" s="97"/>
      <c r="C911" s="97"/>
      <c r="D911" s="144"/>
      <c r="E911" s="97"/>
    </row>
    <row r="912">
      <c r="A912" s="97"/>
      <c r="B912" s="97"/>
      <c r="C912" s="97"/>
      <c r="D912" s="144"/>
      <c r="E912" s="97"/>
    </row>
    <row r="913">
      <c r="A913" s="97"/>
      <c r="B913" s="97"/>
      <c r="C913" s="97"/>
      <c r="D913" s="144"/>
      <c r="E913" s="97"/>
    </row>
    <row r="914">
      <c r="A914" s="97"/>
      <c r="B914" s="97"/>
      <c r="C914" s="97"/>
      <c r="D914" s="144"/>
      <c r="E914" s="97"/>
    </row>
    <row r="915">
      <c r="A915" s="97"/>
      <c r="B915" s="97"/>
      <c r="C915" s="97"/>
      <c r="D915" s="144"/>
      <c r="E915" s="97"/>
    </row>
    <row r="916">
      <c r="A916" s="97"/>
      <c r="B916" s="97"/>
      <c r="C916" s="97"/>
      <c r="D916" s="144"/>
      <c r="E916" s="97"/>
    </row>
    <row r="917">
      <c r="A917" s="97"/>
      <c r="B917" s="97"/>
      <c r="C917" s="97"/>
      <c r="D917" s="144"/>
      <c r="E917" s="97"/>
    </row>
    <row r="918">
      <c r="A918" s="97"/>
      <c r="B918" s="97"/>
      <c r="C918" s="97"/>
      <c r="D918" s="144"/>
      <c r="E918" s="97"/>
    </row>
    <row r="919">
      <c r="A919" s="97"/>
      <c r="B919" s="97"/>
      <c r="C919" s="97"/>
      <c r="D919" s="144"/>
      <c r="E919" s="97"/>
    </row>
    <row r="920">
      <c r="A920" s="97"/>
      <c r="B920" s="97"/>
      <c r="C920" s="97"/>
      <c r="D920" s="144"/>
      <c r="E920" s="97"/>
    </row>
    <row r="921">
      <c r="A921" s="97"/>
      <c r="B921" s="97"/>
      <c r="C921" s="97"/>
      <c r="D921" s="144"/>
      <c r="E921" s="97"/>
    </row>
    <row r="922">
      <c r="A922" s="97"/>
      <c r="B922" s="97"/>
      <c r="C922" s="97"/>
      <c r="D922" s="144"/>
      <c r="E922" s="97"/>
    </row>
    <row r="923">
      <c r="A923" s="97"/>
      <c r="B923" s="97"/>
      <c r="C923" s="97"/>
      <c r="D923" s="144"/>
      <c r="E923" s="97"/>
    </row>
    <row r="924">
      <c r="A924" s="97"/>
      <c r="B924" s="97"/>
      <c r="C924" s="97"/>
      <c r="D924" s="144"/>
      <c r="E924" s="97"/>
    </row>
    <row r="925">
      <c r="A925" s="97"/>
      <c r="B925" s="97"/>
      <c r="C925" s="97"/>
      <c r="D925" s="144"/>
      <c r="E925" s="97"/>
    </row>
    <row r="926">
      <c r="A926" s="97"/>
      <c r="B926" s="97"/>
      <c r="C926" s="97"/>
      <c r="D926" s="144"/>
      <c r="E926" s="97"/>
    </row>
    <row r="927">
      <c r="A927" s="97"/>
      <c r="B927" s="97"/>
      <c r="C927" s="97"/>
      <c r="D927" s="144"/>
      <c r="E927" s="97"/>
    </row>
    <row r="928">
      <c r="A928" s="97"/>
      <c r="B928" s="97"/>
      <c r="C928" s="97"/>
      <c r="D928" s="144"/>
      <c r="E928" s="97"/>
    </row>
    <row r="929">
      <c r="A929" s="97"/>
      <c r="B929" s="97"/>
      <c r="C929" s="97"/>
      <c r="D929" s="144"/>
      <c r="E929" s="97"/>
    </row>
    <row r="930">
      <c r="A930" s="97"/>
      <c r="B930" s="97"/>
      <c r="C930" s="97"/>
      <c r="D930" s="144"/>
      <c r="E930" s="97"/>
    </row>
    <row r="931">
      <c r="A931" s="97"/>
      <c r="B931" s="97"/>
      <c r="C931" s="97"/>
      <c r="D931" s="144"/>
      <c r="E931" s="97"/>
    </row>
    <row r="932">
      <c r="A932" s="97"/>
      <c r="B932" s="97"/>
      <c r="C932" s="97"/>
      <c r="D932" s="144"/>
      <c r="E932" s="97"/>
    </row>
    <row r="933">
      <c r="A933" s="97"/>
      <c r="B933" s="97"/>
      <c r="C933" s="97"/>
      <c r="D933" s="144"/>
      <c r="E933" s="97"/>
    </row>
    <row r="934">
      <c r="A934" s="97"/>
      <c r="B934" s="97"/>
      <c r="C934" s="97"/>
      <c r="D934" s="144"/>
      <c r="E934" s="97"/>
    </row>
    <row r="935">
      <c r="A935" s="97"/>
      <c r="B935" s="97"/>
      <c r="C935" s="97"/>
      <c r="D935" s="144"/>
      <c r="E935" s="97"/>
    </row>
    <row r="936">
      <c r="A936" s="97"/>
      <c r="B936" s="97"/>
      <c r="C936" s="97"/>
      <c r="D936" s="144"/>
      <c r="E936" s="97"/>
    </row>
    <row r="937">
      <c r="A937" s="97"/>
      <c r="B937" s="97"/>
      <c r="C937" s="97"/>
      <c r="D937" s="144"/>
      <c r="E937" s="97"/>
    </row>
    <row r="938">
      <c r="A938" s="97"/>
      <c r="B938" s="97"/>
      <c r="C938" s="97"/>
      <c r="D938" s="144"/>
      <c r="E938" s="97"/>
    </row>
    <row r="939">
      <c r="A939" s="97"/>
      <c r="B939" s="97"/>
      <c r="C939" s="97"/>
      <c r="D939" s="144"/>
      <c r="E939" s="97"/>
    </row>
    <row r="940">
      <c r="A940" s="97"/>
      <c r="B940" s="97"/>
      <c r="C940" s="97"/>
      <c r="D940" s="144"/>
      <c r="E940" s="97"/>
    </row>
    <row r="941">
      <c r="A941" s="97"/>
      <c r="B941" s="97"/>
      <c r="C941" s="97"/>
      <c r="D941" s="144"/>
      <c r="E941" s="97"/>
    </row>
    <row r="942">
      <c r="A942" s="97"/>
      <c r="B942" s="97"/>
      <c r="C942" s="97"/>
      <c r="D942" s="144"/>
      <c r="E942" s="97"/>
    </row>
    <row r="943">
      <c r="A943" s="97"/>
      <c r="B943" s="97"/>
      <c r="C943" s="97"/>
      <c r="D943" s="144"/>
      <c r="E943" s="97"/>
    </row>
    <row r="944">
      <c r="A944" s="97"/>
      <c r="B944" s="97"/>
      <c r="C944" s="97"/>
      <c r="D944" s="144"/>
      <c r="E944" s="97"/>
    </row>
    <row r="945">
      <c r="A945" s="97"/>
      <c r="B945" s="97"/>
      <c r="C945" s="97"/>
      <c r="D945" s="144"/>
      <c r="E945" s="97"/>
    </row>
    <row r="946">
      <c r="A946" s="97"/>
      <c r="B946" s="97"/>
      <c r="C946" s="97"/>
      <c r="D946" s="144"/>
      <c r="E946" s="97"/>
    </row>
    <row r="947">
      <c r="A947" s="97"/>
      <c r="B947" s="97"/>
      <c r="C947" s="97"/>
      <c r="D947" s="144"/>
      <c r="E947" s="97"/>
    </row>
    <row r="948">
      <c r="A948" s="97"/>
      <c r="B948" s="97"/>
      <c r="C948" s="97"/>
      <c r="D948" s="144"/>
      <c r="E948" s="97"/>
    </row>
    <row r="949">
      <c r="A949" s="97"/>
      <c r="B949" s="97"/>
      <c r="C949" s="97"/>
      <c r="D949" s="144"/>
      <c r="E949" s="97"/>
    </row>
    <row r="950">
      <c r="A950" s="97"/>
      <c r="B950" s="97"/>
      <c r="C950" s="97"/>
      <c r="D950" s="144"/>
      <c r="E950" s="97"/>
    </row>
    <row r="951">
      <c r="A951" s="97"/>
      <c r="B951" s="97"/>
      <c r="C951" s="97"/>
      <c r="D951" s="144"/>
      <c r="E951" s="97"/>
    </row>
    <row r="952">
      <c r="A952" s="97"/>
      <c r="B952" s="97"/>
      <c r="C952" s="97"/>
      <c r="D952" s="144"/>
      <c r="E952" s="97"/>
    </row>
    <row r="953">
      <c r="A953" s="97"/>
      <c r="B953" s="97"/>
      <c r="C953" s="97"/>
      <c r="D953" s="144"/>
      <c r="E953" s="97"/>
    </row>
    <row r="954">
      <c r="A954" s="97"/>
      <c r="B954" s="97"/>
      <c r="C954" s="97"/>
      <c r="D954" s="144"/>
      <c r="E954" s="97"/>
    </row>
    <row r="955">
      <c r="A955" s="97"/>
      <c r="B955" s="97"/>
      <c r="C955" s="97"/>
      <c r="D955" s="144"/>
      <c r="E955" s="97"/>
    </row>
    <row r="956">
      <c r="A956" s="97"/>
      <c r="B956" s="97"/>
      <c r="C956" s="97"/>
      <c r="D956" s="144"/>
      <c r="E956" s="97"/>
    </row>
    <row r="957">
      <c r="A957" s="97"/>
      <c r="B957" s="97"/>
      <c r="C957" s="97"/>
      <c r="D957" s="144"/>
      <c r="E957" s="97"/>
    </row>
    <row r="958">
      <c r="A958" s="97"/>
      <c r="B958" s="97"/>
      <c r="C958" s="97"/>
      <c r="D958" s="144"/>
      <c r="E958" s="97"/>
    </row>
    <row r="959">
      <c r="A959" s="97"/>
      <c r="B959" s="97"/>
      <c r="C959" s="97"/>
      <c r="D959" s="144"/>
      <c r="E959" s="97"/>
    </row>
    <row r="960">
      <c r="A960" s="97"/>
      <c r="B960" s="97"/>
      <c r="C960" s="97"/>
      <c r="D960" s="144"/>
      <c r="E960" s="97"/>
    </row>
    <row r="961">
      <c r="A961" s="97"/>
      <c r="B961" s="97"/>
      <c r="C961" s="97"/>
      <c r="D961" s="144"/>
      <c r="E961" s="97"/>
    </row>
    <row r="962">
      <c r="A962" s="97"/>
      <c r="B962" s="97"/>
      <c r="C962" s="97"/>
      <c r="D962" s="144"/>
      <c r="E962" s="97"/>
    </row>
    <row r="963">
      <c r="A963" s="97"/>
      <c r="B963" s="97"/>
      <c r="C963" s="97"/>
      <c r="D963" s="144"/>
      <c r="E963" s="97"/>
    </row>
    <row r="964">
      <c r="A964" s="97"/>
      <c r="B964" s="97"/>
      <c r="C964" s="97"/>
      <c r="D964" s="144"/>
      <c r="E964" s="97"/>
    </row>
    <row r="965">
      <c r="A965" s="97"/>
      <c r="B965" s="97"/>
      <c r="C965" s="97"/>
      <c r="D965" s="144"/>
      <c r="E965" s="97"/>
    </row>
    <row r="966">
      <c r="A966" s="97"/>
      <c r="B966" s="97"/>
      <c r="C966" s="97"/>
      <c r="D966" s="144"/>
      <c r="E966" s="97"/>
    </row>
    <row r="967">
      <c r="A967" s="97"/>
      <c r="B967" s="97"/>
      <c r="C967" s="97"/>
      <c r="D967" s="144"/>
      <c r="E967" s="97"/>
    </row>
    <row r="968">
      <c r="A968" s="97"/>
      <c r="B968" s="97"/>
      <c r="C968" s="97"/>
      <c r="D968" s="144"/>
      <c r="E968" s="97"/>
    </row>
    <row r="969">
      <c r="A969" s="97"/>
      <c r="B969" s="97"/>
      <c r="C969" s="97"/>
      <c r="D969" s="144"/>
      <c r="E969" s="97"/>
    </row>
    <row r="970">
      <c r="A970" s="97"/>
      <c r="B970" s="97"/>
      <c r="C970" s="97"/>
      <c r="D970" s="144"/>
      <c r="E970" s="97"/>
    </row>
    <row r="971">
      <c r="A971" s="97"/>
      <c r="B971" s="97"/>
      <c r="C971" s="97"/>
      <c r="D971" s="144"/>
      <c r="E971" s="97"/>
    </row>
    <row r="972">
      <c r="A972" s="97"/>
      <c r="B972" s="97"/>
      <c r="C972" s="97"/>
      <c r="D972" s="144"/>
      <c r="E972" s="97"/>
    </row>
    <row r="973">
      <c r="A973" s="97"/>
      <c r="B973" s="97"/>
      <c r="C973" s="97"/>
      <c r="D973" s="144"/>
      <c r="E973" s="97"/>
    </row>
    <row r="974">
      <c r="A974" s="97"/>
      <c r="B974" s="97"/>
      <c r="C974" s="97"/>
      <c r="D974" s="144"/>
      <c r="E974" s="97"/>
    </row>
    <row r="975">
      <c r="A975" s="97"/>
      <c r="B975" s="97"/>
      <c r="C975" s="97"/>
      <c r="D975" s="144"/>
      <c r="E975" s="97"/>
    </row>
    <row r="976">
      <c r="A976" s="97"/>
      <c r="B976" s="97"/>
      <c r="C976" s="97"/>
      <c r="D976" s="144"/>
      <c r="E976" s="97"/>
    </row>
    <row r="977">
      <c r="A977" s="97"/>
      <c r="B977" s="97"/>
      <c r="C977" s="97"/>
      <c r="D977" s="144"/>
      <c r="E977" s="97"/>
    </row>
    <row r="978">
      <c r="A978" s="97"/>
      <c r="B978" s="97"/>
      <c r="C978" s="97"/>
      <c r="D978" s="144"/>
      <c r="E978" s="97"/>
    </row>
    <row r="979">
      <c r="A979" s="97"/>
      <c r="B979" s="97"/>
      <c r="C979" s="97"/>
      <c r="D979" s="144"/>
      <c r="E979" s="97"/>
    </row>
    <row r="980">
      <c r="A980" s="97"/>
      <c r="B980" s="97"/>
      <c r="C980" s="97"/>
      <c r="D980" s="144"/>
      <c r="E980" s="97"/>
    </row>
    <row r="981">
      <c r="A981" s="97"/>
      <c r="B981" s="97"/>
      <c r="C981" s="97"/>
      <c r="D981" s="144"/>
      <c r="E981" s="97"/>
    </row>
    <row r="982">
      <c r="A982" s="97"/>
      <c r="B982" s="97"/>
      <c r="C982" s="97"/>
      <c r="D982" s="144"/>
      <c r="E982" s="97"/>
    </row>
    <row r="983">
      <c r="A983" s="97"/>
      <c r="B983" s="97"/>
      <c r="C983" s="97"/>
      <c r="D983" s="144"/>
      <c r="E983" s="97"/>
    </row>
    <row r="984">
      <c r="A984" s="97"/>
      <c r="B984" s="97"/>
      <c r="C984" s="97"/>
      <c r="D984" s="144"/>
      <c r="E984" s="97"/>
    </row>
    <row r="985">
      <c r="A985" s="97"/>
      <c r="B985" s="97"/>
      <c r="C985" s="97"/>
      <c r="D985" s="144"/>
      <c r="E985" s="97"/>
    </row>
    <row r="986">
      <c r="A986" s="97"/>
      <c r="B986" s="97"/>
      <c r="C986" s="97"/>
      <c r="D986" s="144"/>
      <c r="E986" s="97"/>
    </row>
    <row r="987">
      <c r="A987" s="97"/>
      <c r="B987" s="97"/>
      <c r="C987" s="97"/>
      <c r="D987" s="144"/>
      <c r="E987" s="97"/>
    </row>
    <row r="988">
      <c r="A988" s="97"/>
      <c r="B988" s="97"/>
      <c r="C988" s="97"/>
      <c r="D988" s="144"/>
      <c r="E988" s="97"/>
    </row>
    <row r="989">
      <c r="A989" s="97"/>
      <c r="B989" s="97"/>
      <c r="C989" s="97"/>
      <c r="D989" s="144"/>
      <c r="E989" s="97"/>
    </row>
    <row r="990">
      <c r="A990" s="97"/>
      <c r="B990" s="97"/>
      <c r="C990" s="97"/>
      <c r="D990" s="144"/>
      <c r="E990" s="97"/>
    </row>
    <row r="991">
      <c r="A991" s="97"/>
      <c r="B991" s="97"/>
      <c r="C991" s="97"/>
      <c r="D991" s="144"/>
      <c r="E991" s="97"/>
    </row>
    <row r="992">
      <c r="A992" s="97"/>
      <c r="B992" s="97"/>
      <c r="C992" s="97"/>
      <c r="D992" s="144"/>
      <c r="E992" s="97"/>
    </row>
    <row r="993">
      <c r="A993" s="97"/>
      <c r="B993" s="97"/>
      <c r="C993" s="97"/>
      <c r="D993" s="144"/>
      <c r="E993" s="97"/>
    </row>
    <row r="994">
      <c r="A994" s="97"/>
      <c r="B994" s="97"/>
      <c r="C994" s="97"/>
      <c r="D994" s="144"/>
      <c r="E994" s="97"/>
    </row>
    <row r="995">
      <c r="A995" s="97"/>
      <c r="B995" s="97"/>
      <c r="C995" s="97"/>
      <c r="D995" s="144"/>
      <c r="E995" s="97"/>
    </row>
    <row r="996">
      <c r="A996" s="97"/>
      <c r="B996" s="97"/>
      <c r="C996" s="97"/>
      <c r="D996" s="144"/>
      <c r="E996" s="97"/>
    </row>
    <row r="997">
      <c r="A997" s="97"/>
      <c r="B997" s="97"/>
      <c r="C997" s="97"/>
      <c r="D997" s="144"/>
      <c r="E997" s="97"/>
    </row>
    <row r="998">
      <c r="A998" s="97"/>
      <c r="B998" s="97"/>
      <c r="C998" s="97"/>
      <c r="D998" s="144"/>
      <c r="E998" s="97"/>
    </row>
    <row r="999">
      <c r="A999" s="97"/>
      <c r="B999" s="97"/>
      <c r="C999" s="97"/>
      <c r="D999" s="144"/>
      <c r="E999" s="97"/>
    </row>
    <row r="1000">
      <c r="A1000" s="97"/>
      <c r="B1000" s="97"/>
      <c r="C1000" s="97"/>
      <c r="D1000" s="144"/>
      <c r="E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28.29"/>
    <col customWidth="1" min="5" max="5" width="26.0"/>
  </cols>
  <sheetData>
    <row r="1">
      <c r="A1" s="37" t="s">
        <v>126</v>
      </c>
      <c r="B1" s="38" t="s">
        <v>101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43552.0</v>
      </c>
      <c r="C2" s="36" t="s">
        <v>130</v>
      </c>
      <c r="D2" s="42">
        <f>sum(F3,B7)</f>
        <v>4508.94</v>
      </c>
      <c r="E2" s="4"/>
      <c r="F2" s="10"/>
      <c r="G2" s="4"/>
      <c r="H2" s="4"/>
    </row>
    <row r="3">
      <c r="A3" s="45" t="s">
        <v>131</v>
      </c>
      <c r="B3" s="41">
        <v>43558.0</v>
      </c>
      <c r="C3" s="36" t="s">
        <v>132</v>
      </c>
      <c r="D3" s="46">
        <v>0.0</v>
      </c>
      <c r="E3" s="26" t="s">
        <v>358</v>
      </c>
      <c r="F3" s="65">
        <v>1208.94</v>
      </c>
      <c r="G3" s="45" t="s">
        <v>216</v>
      </c>
      <c r="H3" s="4"/>
    </row>
    <row r="4">
      <c r="A4" s="4" t="s">
        <v>135</v>
      </c>
      <c r="B4" s="26" t="s">
        <v>359</v>
      </c>
      <c r="C4" s="36" t="s">
        <v>137</v>
      </c>
      <c r="D4" s="46">
        <v>0.0</v>
      </c>
      <c r="E4" s="26"/>
      <c r="F4" s="32">
        <v>0.0</v>
      </c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10"/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360</v>
      </c>
      <c r="B7" s="33">
        <v>3300.0</v>
      </c>
      <c r="C7" s="36" t="s">
        <v>142</v>
      </c>
      <c r="D7" s="42">
        <v>4537.5</v>
      </c>
      <c r="E7" s="4"/>
      <c r="F7" s="10"/>
      <c r="G7" s="4"/>
      <c r="H7" s="4"/>
    </row>
    <row r="8">
      <c r="A8" s="26"/>
      <c r="B8" s="32"/>
      <c r="C8" s="36" t="s">
        <v>144</v>
      </c>
      <c r="D8" s="46">
        <v>0.0</v>
      </c>
      <c r="E8" s="36" t="s">
        <v>220</v>
      </c>
      <c r="F8" s="46">
        <f>sum(F3:F7)</f>
        <v>1208.94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28.56</v>
      </c>
      <c r="E12" s="127"/>
      <c r="F12" s="128"/>
      <c r="G12" s="129"/>
      <c r="H12" s="130"/>
    </row>
    <row r="13">
      <c r="A13" s="4" t="s">
        <v>156</v>
      </c>
      <c r="B13" s="62">
        <f>sum(B7:B10)</f>
        <v>3300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1208.94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4508.94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f>sum(3332+1205.5)</f>
        <v>4537.5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0.0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4537.5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28.56</v>
      </c>
      <c r="C19" s="26"/>
      <c r="D19" s="10"/>
      <c r="E19" s="136"/>
      <c r="F19" s="137"/>
      <c r="G19" s="138"/>
      <c r="H19" s="139"/>
    </row>
    <row r="20">
      <c r="A20" s="26" t="s">
        <v>361</v>
      </c>
      <c r="B20" s="63">
        <f>sum(B15*1.006)</f>
        <v>4535.99364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57"/>
    <col customWidth="1" min="2" max="2" width="24.0"/>
    <col customWidth="1" min="3" max="3" width="27.57"/>
    <col customWidth="1" min="5" max="5" width="22.71"/>
  </cols>
  <sheetData>
    <row r="1">
      <c r="A1" s="94" t="s">
        <v>126</v>
      </c>
      <c r="B1" s="96" t="s">
        <v>102</v>
      </c>
      <c r="C1" s="97"/>
      <c r="D1" s="98"/>
      <c r="E1" s="100" t="s">
        <v>127</v>
      </c>
      <c r="F1" s="98"/>
      <c r="G1" s="102" t="s">
        <v>128</v>
      </c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04">
        <v>43552.0</v>
      </c>
      <c r="C2" s="105" t="s">
        <v>130</v>
      </c>
      <c r="D2" s="106">
        <v>394.57</v>
      </c>
      <c r="E2" s="97"/>
      <c r="F2" s="98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107" t="s">
        <v>131</v>
      </c>
      <c r="B3" s="104">
        <v>43556.0</v>
      </c>
      <c r="C3" s="105" t="s">
        <v>132</v>
      </c>
      <c r="D3" s="108">
        <v>0.0</v>
      </c>
      <c r="E3" s="97" t="s">
        <v>201</v>
      </c>
      <c r="F3" s="110">
        <v>171.57</v>
      </c>
      <c r="G3" s="107" t="s">
        <v>216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362</v>
      </c>
      <c r="C4" s="105" t="s">
        <v>137</v>
      </c>
      <c r="D4" s="108">
        <v>0.0</v>
      </c>
      <c r="E4" s="97"/>
      <c r="F4" s="98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105" t="s">
        <v>139</v>
      </c>
      <c r="D5" s="108">
        <v>0.0</v>
      </c>
      <c r="E5" s="97"/>
      <c r="F5" s="98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C6" s="97"/>
      <c r="D6" s="98"/>
      <c r="E6" s="97"/>
      <c r="F6" s="98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</v>
      </c>
      <c r="B7" s="112">
        <v>223.0</v>
      </c>
      <c r="C7" s="105" t="s">
        <v>142</v>
      </c>
      <c r="D7" s="106">
        <v>836.39</v>
      </c>
      <c r="E7" s="97"/>
      <c r="F7" s="98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171.57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C11" s="97"/>
      <c r="D11" s="9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441.82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223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171.57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394.57</v>
      </c>
      <c r="C15" s="105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836.39</v>
      </c>
      <c r="C16" s="97"/>
      <c r="D16" s="98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15.49</v>
      </c>
      <c r="C17" s="97"/>
      <c r="D17" s="98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851.88</v>
      </c>
      <c r="C18" s="97"/>
      <c r="D18" s="98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441.82</v>
      </c>
      <c r="C19" s="97"/>
      <c r="D19" s="98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745.7373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28.29"/>
    <col customWidth="1" min="5" max="5" width="24.57"/>
  </cols>
  <sheetData>
    <row r="1">
      <c r="A1" s="37" t="s">
        <v>126</v>
      </c>
      <c r="B1" s="38" t="s">
        <v>103</v>
      </c>
      <c r="C1" s="4"/>
      <c r="D1" s="10"/>
      <c r="E1" s="120" t="s">
        <v>127</v>
      </c>
      <c r="F1" s="10"/>
      <c r="G1" s="121" t="s">
        <v>128</v>
      </c>
      <c r="H1" s="4"/>
    </row>
    <row r="2">
      <c r="A2" s="4" t="s">
        <v>129</v>
      </c>
      <c r="B2" s="41">
        <v>43558.0</v>
      </c>
      <c r="C2" s="36" t="s">
        <v>130</v>
      </c>
      <c r="D2" s="42">
        <v>3593.36</v>
      </c>
      <c r="E2" s="4"/>
      <c r="F2" s="10"/>
      <c r="G2" s="4"/>
      <c r="H2" s="4"/>
    </row>
    <row r="3">
      <c r="A3" s="45" t="s">
        <v>131</v>
      </c>
      <c r="B3" s="41">
        <v>43581.0</v>
      </c>
      <c r="C3" s="36" t="s">
        <v>132</v>
      </c>
      <c r="D3" s="46">
        <v>0.0</v>
      </c>
      <c r="E3" s="4" t="s">
        <v>201</v>
      </c>
      <c r="F3" s="65">
        <v>2094.06</v>
      </c>
      <c r="G3" s="45" t="s">
        <v>216</v>
      </c>
      <c r="H3" s="4"/>
    </row>
    <row r="4">
      <c r="A4" s="4" t="s">
        <v>135</v>
      </c>
      <c r="B4" s="26" t="s">
        <v>363</v>
      </c>
      <c r="C4" s="36" t="s">
        <v>137</v>
      </c>
      <c r="D4" s="46">
        <v>0.0</v>
      </c>
      <c r="E4" s="26"/>
      <c r="F4" s="32">
        <v>0.0</v>
      </c>
      <c r="G4" s="4"/>
      <c r="H4" s="4"/>
    </row>
    <row r="5">
      <c r="A5" s="4"/>
      <c r="B5" s="4"/>
      <c r="C5" s="36" t="s">
        <v>139</v>
      </c>
      <c r="D5" s="46">
        <v>0.0</v>
      </c>
      <c r="E5" s="4"/>
      <c r="F5" s="32">
        <v>0.0</v>
      </c>
      <c r="G5" s="4"/>
      <c r="H5" s="4"/>
    </row>
    <row r="6">
      <c r="A6" s="4" t="s">
        <v>140</v>
      </c>
      <c r="B6" s="4"/>
      <c r="C6" s="4"/>
      <c r="D6" s="10"/>
      <c r="E6" s="4"/>
      <c r="F6" s="10"/>
      <c r="G6" s="4"/>
      <c r="H6" s="4"/>
    </row>
    <row r="7">
      <c r="A7" s="26" t="s">
        <v>30</v>
      </c>
      <c r="B7" s="33">
        <v>1499.3</v>
      </c>
      <c r="C7" s="36" t="s">
        <v>142</v>
      </c>
      <c r="D7" s="42">
        <v>6414.12</v>
      </c>
      <c r="E7" s="4"/>
      <c r="F7" s="10"/>
      <c r="G7" s="4"/>
      <c r="H7" s="4"/>
    </row>
    <row r="8">
      <c r="A8" s="26"/>
      <c r="B8" s="32">
        <v>0.0</v>
      </c>
      <c r="C8" s="36" t="s">
        <v>144</v>
      </c>
      <c r="D8" s="46">
        <v>0.0</v>
      </c>
      <c r="E8" s="36" t="s">
        <v>220</v>
      </c>
      <c r="F8" s="46">
        <f>sum(F3:F7)</f>
        <v>2094.06</v>
      </c>
      <c r="G8" s="4"/>
      <c r="H8" s="4"/>
    </row>
    <row r="9">
      <c r="A9" s="4"/>
      <c r="B9" s="10"/>
      <c r="C9" s="36" t="s">
        <v>147</v>
      </c>
      <c r="D9" s="46">
        <v>0.0</v>
      </c>
      <c r="E9" s="4"/>
      <c r="F9" s="10"/>
      <c r="G9" s="4"/>
      <c r="H9" s="122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  <c r="H10" s="126"/>
    </row>
    <row r="11">
      <c r="A11" s="4"/>
      <c r="B11" s="10"/>
      <c r="C11" s="4"/>
      <c r="D11" s="10"/>
      <c r="E11" s="127"/>
      <c r="F11" s="128"/>
      <c r="G11" s="129"/>
      <c r="H11" s="130"/>
    </row>
    <row r="12">
      <c r="A12" s="21"/>
      <c r="B12" s="21"/>
      <c r="C12" s="36" t="s">
        <v>153</v>
      </c>
      <c r="D12" s="46">
        <f>sum((D7-D2)-D19)</f>
        <v>2820.76</v>
      </c>
      <c r="E12" s="127"/>
      <c r="F12" s="128"/>
      <c r="G12" s="129"/>
      <c r="H12" s="130"/>
    </row>
    <row r="13">
      <c r="A13" s="4" t="s">
        <v>156</v>
      </c>
      <c r="B13" s="62">
        <f>sum(B7:B10)</f>
        <v>1499.3</v>
      </c>
      <c r="C13" s="36" t="s">
        <v>157</v>
      </c>
      <c r="D13" s="46">
        <f t="shared" ref="D13:D15" si="1">sum(D8-D3)</f>
        <v>0</v>
      </c>
      <c r="E13" s="127"/>
      <c r="F13" s="128"/>
      <c r="G13" s="129"/>
      <c r="H13" s="130"/>
    </row>
    <row r="14">
      <c r="A14" s="4" t="s">
        <v>159</v>
      </c>
      <c r="B14" s="63">
        <f>sum(F8)</f>
        <v>2094.06</v>
      </c>
      <c r="C14" s="36" t="s">
        <v>160</v>
      </c>
      <c r="D14" s="46">
        <f t="shared" si="1"/>
        <v>0</v>
      </c>
      <c r="E14" s="127"/>
      <c r="F14" s="128"/>
      <c r="G14" s="129"/>
      <c r="H14" s="130"/>
    </row>
    <row r="15">
      <c r="A15" s="36" t="s">
        <v>161</v>
      </c>
      <c r="B15" s="46">
        <f>sum(B13:B14)</f>
        <v>3593.36</v>
      </c>
      <c r="C15" s="36" t="s">
        <v>162</v>
      </c>
      <c r="D15" s="46">
        <f t="shared" si="1"/>
        <v>0</v>
      </c>
      <c r="E15" s="131"/>
      <c r="F15" s="132"/>
      <c r="G15" s="129"/>
      <c r="H15" s="130"/>
    </row>
    <row r="16">
      <c r="A16" s="4" t="s">
        <v>164</v>
      </c>
      <c r="B16" s="65">
        <v>6414.12</v>
      </c>
      <c r="C16" s="4"/>
      <c r="D16" s="10"/>
      <c r="E16" s="127"/>
      <c r="F16" s="132"/>
      <c r="G16" s="129"/>
      <c r="H16" s="130"/>
    </row>
    <row r="17">
      <c r="A17" s="4" t="s">
        <v>166</v>
      </c>
      <c r="B17" s="65">
        <v>197.06</v>
      </c>
      <c r="C17" s="4"/>
      <c r="D17" s="10"/>
      <c r="E17" s="127"/>
      <c r="F17" s="132"/>
      <c r="G17" s="133"/>
      <c r="H17" s="134"/>
    </row>
    <row r="18">
      <c r="A18" s="4" t="s">
        <v>168</v>
      </c>
      <c r="B18" s="46">
        <f>sum(B16+B17)</f>
        <v>6611.18</v>
      </c>
      <c r="C18" s="4"/>
      <c r="D18" s="10"/>
      <c r="E18" s="135"/>
      <c r="F18" s="119"/>
      <c r="G18" s="135"/>
      <c r="H18" s="48"/>
    </row>
    <row r="19">
      <c r="A19" s="4" t="s">
        <v>169</v>
      </c>
      <c r="B19" s="46">
        <f>sum(B16-B15)</f>
        <v>2820.76</v>
      </c>
      <c r="C19" s="26"/>
      <c r="D19" s="10"/>
      <c r="E19" s="136"/>
      <c r="F19" s="137"/>
      <c r="G19" s="138"/>
      <c r="H19" s="139"/>
    </row>
    <row r="20">
      <c r="A20" s="26" t="s">
        <v>255</v>
      </c>
      <c r="B20" s="63">
        <f>sum(B15*1.78)</f>
        <v>6396.1808</v>
      </c>
      <c r="C20" s="4"/>
      <c r="D20" s="4"/>
      <c r="E20" s="67"/>
      <c r="F20" s="67"/>
      <c r="G20" s="125"/>
      <c r="H20" s="115"/>
    </row>
    <row r="21">
      <c r="A21" s="6" t="s">
        <v>173</v>
      </c>
      <c r="B21" s="32">
        <v>0.0</v>
      </c>
      <c r="C21" s="4"/>
      <c r="D21" s="4"/>
      <c r="E21" s="4"/>
      <c r="F21" s="4"/>
      <c r="G21" s="4"/>
      <c r="H21" s="4"/>
    </row>
    <row r="22">
      <c r="A22" s="4"/>
      <c r="B22" s="4"/>
      <c r="C22" s="4"/>
      <c r="D22" s="4"/>
      <c r="E22" s="4"/>
      <c r="F22" s="4"/>
      <c r="G22" s="4"/>
      <c r="H22" s="4"/>
    </row>
  </sheetData>
  <printOptions gridLines="1" horizontalCentered="1"/>
  <pageMargins bottom="0.75" footer="0.0" header="0.0" left="0.7" right="0.7" top="0.75"/>
  <pageSetup cellComments="atEnd" orientation="landscape" pageOrder="overThenDown"/>
  <colBreaks count="2" manualBreakCount="2">
    <brk man="1"/>
    <brk id="8" man="1"/>
  </colBreaks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6.86"/>
    <col customWidth="1" min="3" max="3" width="28.0"/>
    <col customWidth="1" min="5" max="5" width="23.14"/>
  </cols>
  <sheetData>
    <row r="1">
      <c r="A1" s="94" t="s">
        <v>126</v>
      </c>
      <c r="B1" s="96" t="s">
        <v>104</v>
      </c>
      <c r="C1" s="97"/>
      <c r="D1" s="98"/>
      <c r="E1" s="100" t="s">
        <v>127</v>
      </c>
      <c r="F1" s="98"/>
      <c r="G1" s="102" t="s">
        <v>128</v>
      </c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04">
        <v>43560.0</v>
      </c>
      <c r="C2" s="105" t="s">
        <v>130</v>
      </c>
      <c r="D2" s="106">
        <v>961.42</v>
      </c>
      <c r="E2" s="97"/>
      <c r="F2" s="98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107" t="s">
        <v>131</v>
      </c>
      <c r="B3" s="104">
        <v>43578.0</v>
      </c>
      <c r="C3" s="105" t="s">
        <v>132</v>
      </c>
      <c r="D3" s="108">
        <v>0.0</v>
      </c>
      <c r="E3" s="97" t="s">
        <v>201</v>
      </c>
      <c r="F3" s="110">
        <v>577.42</v>
      </c>
      <c r="G3" s="107" t="s">
        <v>216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364</v>
      </c>
      <c r="C4" s="105" t="s">
        <v>137</v>
      </c>
      <c r="D4" s="108">
        <v>0.0</v>
      </c>
      <c r="E4" s="97"/>
      <c r="F4" s="98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105" t="s">
        <v>139</v>
      </c>
      <c r="D5" s="108">
        <v>0.0</v>
      </c>
      <c r="E5" s="97"/>
      <c r="F5" s="98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C6" s="97"/>
      <c r="D6" s="98"/>
      <c r="E6" s="97"/>
      <c r="F6" s="98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354</v>
      </c>
      <c r="B7" s="112">
        <v>384.0</v>
      </c>
      <c r="C7" s="105" t="s">
        <v>142</v>
      </c>
      <c r="D7" s="106">
        <v>1480.32</v>
      </c>
      <c r="E7" s="97"/>
      <c r="F7" s="98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577.42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C11" s="97"/>
      <c r="D11" s="9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518.9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384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577.42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961.42</v>
      </c>
      <c r="C15" s="105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1480.32</v>
      </c>
      <c r="C16" s="97"/>
      <c r="D16" s="98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60.02</v>
      </c>
      <c r="C17" s="97"/>
      <c r="D17" s="98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1540.34</v>
      </c>
      <c r="C18" s="97"/>
      <c r="D18" s="98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518.9</v>
      </c>
      <c r="C19" s="97"/>
      <c r="D19" s="98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1817.0838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4.0"/>
    <col customWidth="1" min="3" max="3" width="25.14"/>
    <col customWidth="1" min="5" max="5" width="23.71"/>
  </cols>
  <sheetData>
    <row r="1">
      <c r="A1" s="94" t="s">
        <v>126</v>
      </c>
      <c r="B1" s="96" t="s">
        <v>105</v>
      </c>
      <c r="C1" s="97"/>
      <c r="D1" s="98"/>
      <c r="E1" s="100" t="s">
        <v>127</v>
      </c>
      <c r="F1" s="98"/>
      <c r="H1" s="102" t="s">
        <v>128</v>
      </c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04">
        <v>43564.0</v>
      </c>
      <c r="C2" s="105" t="s">
        <v>130</v>
      </c>
      <c r="D2" s="106">
        <v>1008.51</v>
      </c>
      <c r="E2" s="97" t="s">
        <v>201</v>
      </c>
      <c r="F2" s="110">
        <v>180.0</v>
      </c>
      <c r="G2" s="14" t="s">
        <v>203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107" t="s">
        <v>131</v>
      </c>
      <c r="B3" s="104">
        <v>43579.0</v>
      </c>
      <c r="C3" s="105" t="s">
        <v>132</v>
      </c>
      <c r="D3" s="108">
        <v>0.0</v>
      </c>
      <c r="E3" s="97" t="s">
        <v>201</v>
      </c>
      <c r="F3" s="14">
        <v>456.51</v>
      </c>
      <c r="H3" s="107" t="s">
        <v>216</v>
      </c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286</v>
      </c>
      <c r="C4" s="105" t="s">
        <v>137</v>
      </c>
      <c r="D4" s="108">
        <v>0.0</v>
      </c>
      <c r="E4" s="97"/>
      <c r="F4" s="98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105" t="s">
        <v>139</v>
      </c>
      <c r="D5" s="108">
        <v>0.0</v>
      </c>
      <c r="E5" s="97"/>
      <c r="F5" s="98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C6" s="97"/>
      <c r="D6" s="98"/>
      <c r="E6" s="97"/>
      <c r="F6" s="98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</v>
      </c>
      <c r="B7" s="112">
        <v>372.0</v>
      </c>
      <c r="C7" s="105" t="s">
        <v>142</v>
      </c>
      <c r="D7" s="106">
        <v>1843.07</v>
      </c>
      <c r="E7" s="97"/>
      <c r="F7" s="98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sum(F2:F7)</f>
        <v>636.51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C11" s="97"/>
      <c r="D11" s="9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834.56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372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636.51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1008.51</v>
      </c>
      <c r="C15" s="105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1843.07</v>
      </c>
      <c r="C16" s="97"/>
      <c r="D16" s="98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62.49</v>
      </c>
      <c r="C17" s="97"/>
      <c r="D17" s="98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1905.56</v>
      </c>
      <c r="C18" s="97"/>
      <c r="D18" s="98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834.56</v>
      </c>
      <c r="C19" s="97"/>
      <c r="D19" s="98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1906.0839</v>
      </c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14"/>
    <col customWidth="1" min="2" max="2" width="15.43"/>
    <col customWidth="1" min="3" max="3" width="27.14"/>
    <col customWidth="1" min="5" max="5" width="23.43"/>
  </cols>
  <sheetData>
    <row r="1">
      <c r="A1" s="94" t="s">
        <v>126</v>
      </c>
      <c r="B1" s="96" t="s">
        <v>106</v>
      </c>
      <c r="C1" s="97"/>
      <c r="D1" s="98"/>
      <c r="E1" s="100" t="s">
        <v>127</v>
      </c>
      <c r="F1" s="98"/>
      <c r="G1" s="102" t="s">
        <v>128</v>
      </c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04">
        <v>43568.0</v>
      </c>
      <c r="C2" s="105" t="s">
        <v>130</v>
      </c>
      <c r="D2" s="106">
        <v>2468.98</v>
      </c>
      <c r="E2" s="97" t="s">
        <v>201</v>
      </c>
      <c r="F2" s="110">
        <v>287.2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107" t="s">
        <v>131</v>
      </c>
      <c r="B3" s="104">
        <v>43600.0</v>
      </c>
      <c r="C3" s="105" t="s">
        <v>132</v>
      </c>
      <c r="D3" s="108">
        <v>0.0</v>
      </c>
      <c r="E3" s="97" t="s">
        <v>201</v>
      </c>
      <c r="F3" s="30">
        <v>1672.14</v>
      </c>
      <c r="G3" s="107" t="s">
        <v>216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365</v>
      </c>
      <c r="C4" s="105" t="s">
        <v>137</v>
      </c>
      <c r="D4" s="108">
        <v>0.0</v>
      </c>
      <c r="E4" s="97"/>
      <c r="F4" s="98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105" t="s">
        <v>139</v>
      </c>
      <c r="D5" s="108">
        <v>0.0</v>
      </c>
      <c r="E5" s="97"/>
      <c r="F5" s="98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C6" s="97"/>
      <c r="D6" s="98"/>
      <c r="E6" s="97"/>
      <c r="F6" s="98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316</v>
      </c>
      <c r="B7" s="112">
        <v>509.64</v>
      </c>
      <c r="C7" s="105" t="s">
        <v>142</v>
      </c>
      <c r="D7" s="106">
        <v>4816.56</v>
      </c>
      <c r="E7" s="97"/>
      <c r="F7" s="98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sum(F2:F7)</f>
        <v>1959.34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C11" s="97"/>
      <c r="D11" s="9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2347.58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509.64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1959.34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2468.98</v>
      </c>
      <c r="C15" s="105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4816.56</v>
      </c>
      <c r="C16" s="97"/>
      <c r="D16" s="98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288.99</v>
      </c>
      <c r="C17" s="97"/>
      <c r="D17" s="98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5105.55</v>
      </c>
      <c r="C18" s="97"/>
      <c r="D18" s="98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2347.58</v>
      </c>
      <c r="C19" s="97"/>
      <c r="D19" s="98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109" t="s">
        <v>366</v>
      </c>
      <c r="B20" s="114">
        <f>sum(B15*2.45)</f>
        <v>6049.001</v>
      </c>
      <c r="C20" s="97"/>
      <c r="D20" s="97"/>
      <c r="E20" s="97"/>
      <c r="F20" s="98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97"/>
      <c r="E21" s="97"/>
      <c r="F21" s="98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97"/>
      <c r="B22" s="97"/>
      <c r="C22" s="97"/>
      <c r="D22" s="97"/>
      <c r="E22" s="97"/>
      <c r="F22" s="98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97"/>
      <c r="E23" s="97"/>
      <c r="F23" s="98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97"/>
      <c r="E24" s="97"/>
      <c r="F24" s="98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97"/>
      <c r="E25" s="97"/>
      <c r="F25" s="98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97"/>
      <c r="E26" s="97"/>
      <c r="F26" s="98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97"/>
      <c r="E27" s="97"/>
      <c r="F27" s="98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97"/>
      <c r="E28" s="97"/>
      <c r="F28" s="98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97"/>
      <c r="E29" s="97"/>
      <c r="F29" s="98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97"/>
      <c r="E30" s="97"/>
      <c r="F30" s="98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97"/>
      <c r="E31" s="97"/>
      <c r="F31" s="98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97"/>
      <c r="E32" s="97"/>
      <c r="F32" s="98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97"/>
      <c r="E33" s="97"/>
      <c r="F33" s="98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97"/>
      <c r="E34" s="97"/>
      <c r="F34" s="98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97"/>
      <c r="E35" s="97"/>
      <c r="F35" s="98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97"/>
      <c r="E36" s="97"/>
      <c r="F36" s="98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97"/>
      <c r="E37" s="97"/>
      <c r="F37" s="98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97"/>
      <c r="E38" s="97"/>
      <c r="F38" s="98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97"/>
      <c r="E39" s="97"/>
      <c r="F39" s="98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97"/>
      <c r="E40" s="97"/>
      <c r="F40" s="98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97"/>
      <c r="E41" s="97"/>
      <c r="F41" s="98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97"/>
      <c r="E42" s="97"/>
      <c r="F42" s="98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97"/>
      <c r="E43" s="97"/>
      <c r="F43" s="98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97"/>
      <c r="E44" s="97"/>
      <c r="F44" s="98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97"/>
      <c r="E45" s="97"/>
      <c r="F45" s="98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97"/>
      <c r="E46" s="97"/>
      <c r="F46" s="98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97"/>
      <c r="E47" s="97"/>
      <c r="F47" s="98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97"/>
      <c r="E48" s="97"/>
      <c r="F48" s="98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97"/>
      <c r="E49" s="97"/>
      <c r="F49" s="98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97"/>
      <c r="E50" s="97"/>
      <c r="F50" s="98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97"/>
      <c r="E51" s="97"/>
      <c r="F51" s="98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97"/>
      <c r="E52" s="97"/>
      <c r="F52" s="98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97"/>
      <c r="E53" s="97"/>
      <c r="F53" s="98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97"/>
      <c r="E54" s="97"/>
      <c r="F54" s="98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97"/>
      <c r="E55" s="97"/>
      <c r="F55" s="98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97"/>
      <c r="E56" s="97"/>
      <c r="F56" s="98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97"/>
      <c r="E57" s="97"/>
      <c r="F57" s="98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97"/>
      <c r="E58" s="97"/>
      <c r="F58" s="98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97"/>
      <c r="E59" s="97"/>
      <c r="F59" s="98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97"/>
      <c r="E60" s="97"/>
      <c r="F60" s="98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97"/>
      <c r="E61" s="97"/>
      <c r="F61" s="98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97"/>
      <c r="E62" s="97"/>
      <c r="F62" s="98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97"/>
      <c r="E63" s="97"/>
      <c r="F63" s="98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97"/>
      <c r="E64" s="97"/>
      <c r="F64" s="98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97"/>
      <c r="E65" s="97"/>
      <c r="F65" s="98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97"/>
      <c r="E66" s="97"/>
      <c r="F66" s="98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97"/>
      <c r="E67" s="97"/>
      <c r="F67" s="98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97"/>
      <c r="E68" s="97"/>
      <c r="F68" s="98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97"/>
      <c r="E69" s="97"/>
      <c r="F69" s="98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97"/>
      <c r="E70" s="97"/>
      <c r="F70" s="98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97"/>
      <c r="E71" s="97"/>
      <c r="F71" s="98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97"/>
      <c r="E72" s="97"/>
      <c r="F72" s="98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97"/>
      <c r="E73" s="97"/>
      <c r="F73" s="98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97"/>
      <c r="E74" s="97"/>
      <c r="F74" s="98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97"/>
      <c r="E75" s="97"/>
      <c r="F75" s="98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97"/>
      <c r="E76" s="97"/>
      <c r="F76" s="98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97"/>
      <c r="E77" s="97"/>
      <c r="F77" s="98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97"/>
      <c r="E78" s="97"/>
      <c r="F78" s="98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97"/>
      <c r="E79" s="97"/>
      <c r="F79" s="98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97"/>
      <c r="E80" s="97"/>
      <c r="F80" s="98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97"/>
      <c r="E81" s="97"/>
      <c r="F81" s="98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97"/>
      <c r="E82" s="97"/>
      <c r="F82" s="98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97"/>
      <c r="E83" s="97"/>
      <c r="F83" s="98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97"/>
      <c r="E84" s="97"/>
      <c r="F84" s="98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97"/>
      <c r="E85" s="97"/>
      <c r="F85" s="98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97"/>
      <c r="E86" s="97"/>
      <c r="F86" s="98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97"/>
      <c r="E87" s="97"/>
      <c r="F87" s="98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97"/>
      <c r="E88" s="97"/>
      <c r="F88" s="98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97"/>
      <c r="E89" s="97"/>
      <c r="F89" s="98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97"/>
      <c r="E90" s="97"/>
      <c r="F90" s="98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97"/>
      <c r="E91" s="97"/>
      <c r="F91" s="98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97"/>
      <c r="E92" s="97"/>
      <c r="F92" s="98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97"/>
      <c r="E93" s="97"/>
      <c r="F93" s="98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97"/>
      <c r="E94" s="97"/>
      <c r="F94" s="98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97"/>
      <c r="E95" s="97"/>
      <c r="F95" s="98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97"/>
      <c r="E96" s="97"/>
      <c r="F96" s="98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97"/>
      <c r="E97" s="97"/>
      <c r="F97" s="98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97"/>
      <c r="E98" s="97"/>
      <c r="F98" s="98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97"/>
      <c r="E99" s="97"/>
      <c r="F99" s="98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97"/>
      <c r="E100" s="97"/>
      <c r="F100" s="98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97"/>
      <c r="E101" s="97"/>
      <c r="F101" s="98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97"/>
      <c r="E102" s="97"/>
      <c r="F102" s="98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97"/>
      <c r="E103" s="97"/>
      <c r="F103" s="98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97"/>
      <c r="E104" s="97"/>
      <c r="F104" s="98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97"/>
      <c r="E105" s="97"/>
      <c r="F105" s="98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97"/>
      <c r="E106" s="97"/>
      <c r="F106" s="98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97"/>
      <c r="E107" s="97"/>
      <c r="F107" s="98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97"/>
      <c r="E108" s="97"/>
      <c r="F108" s="98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97"/>
      <c r="E109" s="97"/>
      <c r="F109" s="98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97"/>
      <c r="E110" s="97"/>
      <c r="F110" s="98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97"/>
      <c r="E111" s="97"/>
      <c r="F111" s="98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97"/>
      <c r="E112" s="97"/>
      <c r="F112" s="98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97"/>
      <c r="E113" s="97"/>
      <c r="F113" s="98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97"/>
      <c r="E114" s="97"/>
      <c r="F114" s="98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97"/>
      <c r="E115" s="97"/>
      <c r="F115" s="98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97"/>
      <c r="E116" s="97"/>
      <c r="F116" s="98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97"/>
      <c r="E117" s="97"/>
      <c r="F117" s="98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97"/>
      <c r="E118" s="97"/>
      <c r="F118" s="98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97"/>
      <c r="E119" s="97"/>
      <c r="F119" s="98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97"/>
      <c r="E120" s="97"/>
      <c r="F120" s="98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97"/>
      <c r="E121" s="97"/>
      <c r="F121" s="98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97"/>
      <c r="E122" s="97"/>
      <c r="F122" s="98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97"/>
      <c r="E123" s="97"/>
      <c r="F123" s="98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97"/>
      <c r="E124" s="97"/>
      <c r="F124" s="98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97"/>
      <c r="E125" s="97"/>
      <c r="F125" s="98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97"/>
      <c r="E126" s="97"/>
      <c r="F126" s="98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97"/>
      <c r="E127" s="97"/>
      <c r="F127" s="98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97"/>
      <c r="E128" s="97"/>
      <c r="F128" s="98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97"/>
      <c r="E129" s="97"/>
      <c r="F129" s="98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97"/>
      <c r="E130" s="97"/>
      <c r="F130" s="98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97"/>
      <c r="E131" s="97"/>
      <c r="F131" s="98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97"/>
      <c r="E132" s="97"/>
      <c r="F132" s="98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97"/>
      <c r="E133" s="97"/>
      <c r="F133" s="98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97"/>
      <c r="E134" s="97"/>
      <c r="F134" s="98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97"/>
      <c r="E135" s="97"/>
      <c r="F135" s="98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97"/>
      <c r="E136" s="97"/>
      <c r="F136" s="98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97"/>
      <c r="E137" s="97"/>
      <c r="F137" s="98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97"/>
      <c r="E138" s="97"/>
      <c r="F138" s="98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97"/>
      <c r="E139" s="97"/>
      <c r="F139" s="98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97"/>
      <c r="E140" s="97"/>
      <c r="F140" s="98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97"/>
      <c r="E141" s="97"/>
      <c r="F141" s="98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97"/>
      <c r="E142" s="97"/>
      <c r="F142" s="98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97"/>
      <c r="E143" s="97"/>
      <c r="F143" s="98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97"/>
      <c r="E144" s="97"/>
      <c r="F144" s="98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97"/>
      <c r="E145" s="97"/>
      <c r="F145" s="98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97"/>
      <c r="E146" s="97"/>
      <c r="F146" s="98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97"/>
      <c r="E147" s="97"/>
      <c r="F147" s="98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97"/>
      <c r="E148" s="97"/>
      <c r="F148" s="98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97"/>
      <c r="E149" s="97"/>
      <c r="F149" s="98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97"/>
      <c r="E150" s="97"/>
      <c r="F150" s="98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97"/>
      <c r="E151" s="97"/>
      <c r="F151" s="98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97"/>
      <c r="E152" s="97"/>
      <c r="F152" s="98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97"/>
      <c r="E153" s="97"/>
      <c r="F153" s="98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97"/>
      <c r="E154" s="97"/>
      <c r="F154" s="98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97"/>
      <c r="E155" s="97"/>
      <c r="F155" s="98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97"/>
      <c r="E156" s="97"/>
      <c r="F156" s="98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97"/>
      <c r="E157" s="97"/>
      <c r="F157" s="98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97"/>
      <c r="E158" s="97"/>
      <c r="F158" s="98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97"/>
      <c r="E159" s="97"/>
      <c r="F159" s="98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97"/>
      <c r="E160" s="97"/>
      <c r="F160" s="98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97"/>
      <c r="E161" s="97"/>
      <c r="F161" s="98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97"/>
      <c r="E162" s="97"/>
      <c r="F162" s="98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97"/>
      <c r="E163" s="97"/>
      <c r="F163" s="98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97"/>
      <c r="E164" s="97"/>
      <c r="F164" s="98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97"/>
      <c r="E165" s="97"/>
      <c r="F165" s="98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97"/>
      <c r="E166" s="97"/>
      <c r="F166" s="98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97"/>
      <c r="E167" s="97"/>
      <c r="F167" s="98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97"/>
      <c r="E168" s="97"/>
      <c r="F168" s="98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97"/>
      <c r="E169" s="97"/>
      <c r="F169" s="98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97"/>
      <c r="E170" s="97"/>
      <c r="F170" s="98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97"/>
      <c r="E171" s="97"/>
      <c r="F171" s="98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97"/>
      <c r="E172" s="97"/>
      <c r="F172" s="98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97"/>
      <c r="E173" s="97"/>
      <c r="F173" s="98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97"/>
      <c r="E174" s="97"/>
      <c r="F174" s="98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97"/>
      <c r="E175" s="97"/>
      <c r="F175" s="98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97"/>
      <c r="E176" s="97"/>
      <c r="F176" s="98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97"/>
      <c r="E177" s="97"/>
      <c r="F177" s="98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97"/>
      <c r="E178" s="97"/>
      <c r="F178" s="98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97"/>
      <c r="E179" s="97"/>
      <c r="F179" s="98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97"/>
      <c r="E180" s="97"/>
      <c r="F180" s="98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97"/>
      <c r="E181" s="97"/>
      <c r="F181" s="98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97"/>
      <c r="E182" s="97"/>
      <c r="F182" s="98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97"/>
      <c r="E183" s="97"/>
      <c r="F183" s="98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97"/>
      <c r="E184" s="97"/>
      <c r="F184" s="98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97"/>
      <c r="E185" s="97"/>
      <c r="F185" s="98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97"/>
      <c r="E186" s="97"/>
      <c r="F186" s="98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97"/>
      <c r="E187" s="97"/>
      <c r="F187" s="98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97"/>
      <c r="E188" s="97"/>
      <c r="F188" s="98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97"/>
      <c r="E189" s="97"/>
      <c r="F189" s="98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97"/>
      <c r="E190" s="97"/>
      <c r="F190" s="98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97"/>
      <c r="E191" s="97"/>
      <c r="F191" s="98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97"/>
      <c r="E192" s="97"/>
      <c r="F192" s="98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97"/>
      <c r="E193" s="97"/>
      <c r="F193" s="98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97"/>
      <c r="E194" s="97"/>
      <c r="F194" s="98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97"/>
      <c r="E195" s="97"/>
      <c r="F195" s="98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97"/>
      <c r="E196" s="97"/>
      <c r="F196" s="98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97"/>
      <c r="E197" s="97"/>
      <c r="F197" s="98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97"/>
      <c r="E198" s="97"/>
      <c r="F198" s="98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97"/>
      <c r="E199" s="97"/>
      <c r="F199" s="98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97"/>
      <c r="E200" s="97"/>
      <c r="F200" s="98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97"/>
      <c r="E201" s="97"/>
      <c r="F201" s="98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97"/>
      <c r="E202" s="97"/>
      <c r="F202" s="98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97"/>
      <c r="E203" s="97"/>
      <c r="F203" s="98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97"/>
      <c r="E204" s="97"/>
      <c r="F204" s="98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97"/>
      <c r="E205" s="97"/>
      <c r="F205" s="98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97"/>
      <c r="E206" s="97"/>
      <c r="F206" s="98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97"/>
      <c r="E207" s="97"/>
      <c r="F207" s="98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97"/>
      <c r="E208" s="97"/>
      <c r="F208" s="98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97"/>
      <c r="E209" s="97"/>
      <c r="F209" s="98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97"/>
      <c r="E210" s="97"/>
      <c r="F210" s="98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97"/>
      <c r="E211" s="97"/>
      <c r="F211" s="98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97"/>
      <c r="E212" s="97"/>
      <c r="F212" s="98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97"/>
      <c r="E213" s="97"/>
      <c r="F213" s="98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97"/>
      <c r="E214" s="97"/>
      <c r="F214" s="98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97"/>
      <c r="E215" s="97"/>
      <c r="F215" s="98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97"/>
      <c r="E216" s="97"/>
      <c r="F216" s="98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97"/>
      <c r="E217" s="97"/>
      <c r="F217" s="98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97"/>
      <c r="E218" s="97"/>
      <c r="F218" s="98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97"/>
      <c r="E219" s="97"/>
      <c r="F219" s="98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97"/>
      <c r="E220" s="97"/>
      <c r="F220" s="98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97"/>
      <c r="E221" s="97"/>
      <c r="F221" s="98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97"/>
      <c r="E222" s="97"/>
      <c r="F222" s="98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97"/>
      <c r="E223" s="97"/>
      <c r="F223" s="98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97"/>
      <c r="E224" s="97"/>
      <c r="F224" s="98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97"/>
      <c r="E225" s="97"/>
      <c r="F225" s="98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97"/>
      <c r="E226" s="97"/>
      <c r="F226" s="98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97"/>
      <c r="E227" s="97"/>
      <c r="F227" s="98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97"/>
      <c r="E228" s="97"/>
      <c r="F228" s="98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97"/>
      <c r="E229" s="97"/>
      <c r="F229" s="98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97"/>
      <c r="E230" s="97"/>
      <c r="F230" s="98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97"/>
      <c r="E231" s="97"/>
      <c r="F231" s="98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97"/>
      <c r="E232" s="97"/>
      <c r="F232" s="98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97"/>
      <c r="E233" s="97"/>
      <c r="F233" s="98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97"/>
      <c r="E234" s="97"/>
      <c r="F234" s="98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97"/>
      <c r="E235" s="97"/>
      <c r="F235" s="98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97"/>
      <c r="E236" s="97"/>
      <c r="F236" s="98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97"/>
      <c r="E237" s="97"/>
      <c r="F237" s="98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97"/>
      <c r="E238" s="97"/>
      <c r="F238" s="98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97"/>
      <c r="E239" s="97"/>
      <c r="F239" s="98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97"/>
      <c r="E240" s="97"/>
      <c r="F240" s="98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97"/>
      <c r="E241" s="97"/>
      <c r="F241" s="98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97"/>
      <c r="E242" s="97"/>
      <c r="F242" s="98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97"/>
      <c r="E243" s="97"/>
      <c r="F243" s="98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97"/>
      <c r="E244" s="97"/>
      <c r="F244" s="98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97"/>
      <c r="E245" s="97"/>
      <c r="F245" s="98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97"/>
      <c r="E246" s="97"/>
      <c r="F246" s="98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97"/>
      <c r="E247" s="97"/>
      <c r="F247" s="98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97"/>
      <c r="E248" s="97"/>
      <c r="F248" s="98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97"/>
      <c r="E249" s="97"/>
      <c r="F249" s="98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97"/>
      <c r="E250" s="97"/>
      <c r="F250" s="98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97"/>
      <c r="E251" s="97"/>
      <c r="F251" s="98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97"/>
      <c r="E252" s="97"/>
      <c r="F252" s="98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97"/>
      <c r="E253" s="97"/>
      <c r="F253" s="98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97"/>
      <c r="E254" s="97"/>
      <c r="F254" s="98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97"/>
      <c r="E255" s="97"/>
      <c r="F255" s="98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97"/>
      <c r="E256" s="97"/>
      <c r="F256" s="98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97"/>
      <c r="E257" s="97"/>
      <c r="F257" s="98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97"/>
      <c r="E258" s="97"/>
      <c r="F258" s="98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97"/>
      <c r="E259" s="97"/>
      <c r="F259" s="98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97"/>
      <c r="E260" s="97"/>
      <c r="F260" s="98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97"/>
      <c r="E261" s="97"/>
      <c r="F261" s="98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97"/>
      <c r="E262" s="97"/>
      <c r="F262" s="98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97"/>
      <c r="E263" s="97"/>
      <c r="F263" s="98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97"/>
      <c r="E264" s="97"/>
      <c r="F264" s="98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97"/>
      <c r="E265" s="97"/>
      <c r="F265" s="98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97"/>
      <c r="E266" s="97"/>
      <c r="F266" s="98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97"/>
      <c r="E267" s="97"/>
      <c r="F267" s="98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97"/>
      <c r="E268" s="97"/>
      <c r="F268" s="98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97"/>
      <c r="E269" s="97"/>
      <c r="F269" s="98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97"/>
      <c r="E270" s="97"/>
      <c r="F270" s="98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97"/>
      <c r="E271" s="97"/>
      <c r="F271" s="98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97"/>
      <c r="E272" s="97"/>
      <c r="F272" s="98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97"/>
      <c r="E273" s="97"/>
      <c r="F273" s="98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97"/>
      <c r="E274" s="97"/>
      <c r="F274" s="98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97"/>
      <c r="E275" s="97"/>
      <c r="F275" s="98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97"/>
      <c r="E276" s="97"/>
      <c r="F276" s="98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97"/>
      <c r="E277" s="97"/>
      <c r="F277" s="98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97"/>
      <c r="E278" s="97"/>
      <c r="F278" s="98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97"/>
      <c r="E279" s="97"/>
      <c r="F279" s="98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97"/>
      <c r="E280" s="97"/>
      <c r="F280" s="98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97"/>
      <c r="E281" s="97"/>
      <c r="F281" s="98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97"/>
      <c r="E282" s="97"/>
      <c r="F282" s="98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97"/>
      <c r="E283" s="97"/>
      <c r="F283" s="98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97"/>
      <c r="E284" s="97"/>
      <c r="F284" s="98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97"/>
      <c r="E285" s="97"/>
      <c r="F285" s="98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97"/>
      <c r="E286" s="97"/>
      <c r="F286" s="98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97"/>
      <c r="E287" s="97"/>
      <c r="F287" s="98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97"/>
      <c r="E288" s="97"/>
      <c r="F288" s="98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97"/>
      <c r="E289" s="97"/>
      <c r="F289" s="98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97"/>
      <c r="E290" s="97"/>
      <c r="F290" s="98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97"/>
      <c r="E291" s="97"/>
      <c r="F291" s="98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97"/>
      <c r="E292" s="97"/>
      <c r="F292" s="98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97"/>
      <c r="E293" s="97"/>
      <c r="F293" s="98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97"/>
      <c r="E294" s="97"/>
      <c r="F294" s="98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97"/>
      <c r="E295" s="97"/>
      <c r="F295" s="98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97"/>
      <c r="E296" s="97"/>
      <c r="F296" s="98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97"/>
      <c r="E297" s="97"/>
      <c r="F297" s="98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97"/>
      <c r="E298" s="97"/>
      <c r="F298" s="98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97"/>
      <c r="E299" s="97"/>
      <c r="F299" s="98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97"/>
      <c r="E300" s="97"/>
      <c r="F300" s="98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97"/>
      <c r="E301" s="97"/>
      <c r="F301" s="98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97"/>
      <c r="E302" s="97"/>
      <c r="F302" s="98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97"/>
      <c r="E303" s="97"/>
      <c r="F303" s="98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97"/>
      <c r="E304" s="97"/>
      <c r="F304" s="98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97"/>
      <c r="E305" s="97"/>
      <c r="F305" s="98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97"/>
      <c r="E306" s="97"/>
      <c r="F306" s="98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97"/>
      <c r="E307" s="97"/>
      <c r="F307" s="98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97"/>
      <c r="E308" s="97"/>
      <c r="F308" s="98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97"/>
      <c r="E309" s="97"/>
      <c r="F309" s="98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97"/>
      <c r="E310" s="97"/>
      <c r="F310" s="98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97"/>
      <c r="E311" s="97"/>
      <c r="F311" s="98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97"/>
      <c r="E312" s="97"/>
      <c r="F312" s="98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97"/>
      <c r="E313" s="97"/>
      <c r="F313" s="98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97"/>
      <c r="E314" s="97"/>
      <c r="F314" s="98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97"/>
      <c r="E315" s="97"/>
      <c r="F315" s="98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97"/>
      <c r="E316" s="97"/>
      <c r="F316" s="98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97"/>
      <c r="E317" s="97"/>
      <c r="F317" s="98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97"/>
      <c r="E318" s="97"/>
      <c r="F318" s="98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97"/>
      <c r="E319" s="97"/>
      <c r="F319" s="98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97"/>
      <c r="E320" s="97"/>
      <c r="F320" s="98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97"/>
      <c r="E321" s="97"/>
      <c r="F321" s="98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97"/>
      <c r="E322" s="97"/>
      <c r="F322" s="98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97"/>
      <c r="E323" s="97"/>
      <c r="F323" s="98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97"/>
      <c r="E324" s="97"/>
      <c r="F324" s="98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97"/>
      <c r="E325" s="97"/>
      <c r="F325" s="98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97"/>
      <c r="E326" s="97"/>
      <c r="F326" s="98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97"/>
      <c r="E327" s="97"/>
      <c r="F327" s="98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97"/>
      <c r="E328" s="97"/>
      <c r="F328" s="98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97"/>
      <c r="E329" s="97"/>
      <c r="F329" s="98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97"/>
      <c r="E330" s="97"/>
      <c r="F330" s="98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97"/>
      <c r="E331" s="97"/>
      <c r="F331" s="98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97"/>
      <c r="E332" s="97"/>
      <c r="F332" s="98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97"/>
      <c r="E333" s="97"/>
      <c r="F333" s="98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97"/>
      <c r="E334" s="97"/>
      <c r="F334" s="98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97"/>
      <c r="E335" s="97"/>
      <c r="F335" s="98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97"/>
      <c r="E336" s="97"/>
      <c r="F336" s="98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97"/>
      <c r="E337" s="97"/>
      <c r="F337" s="98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97"/>
      <c r="E338" s="97"/>
      <c r="F338" s="98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97"/>
      <c r="E339" s="97"/>
      <c r="F339" s="98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97"/>
      <c r="E340" s="97"/>
      <c r="F340" s="98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97"/>
      <c r="E341" s="97"/>
      <c r="F341" s="98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97"/>
      <c r="E342" s="97"/>
      <c r="F342" s="98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97"/>
      <c r="E343" s="97"/>
      <c r="F343" s="98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97"/>
      <c r="E344" s="97"/>
      <c r="F344" s="98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97"/>
      <c r="E345" s="97"/>
      <c r="F345" s="98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97"/>
      <c r="E346" s="97"/>
      <c r="F346" s="98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97"/>
      <c r="E347" s="97"/>
      <c r="F347" s="98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97"/>
      <c r="E348" s="97"/>
      <c r="F348" s="98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97"/>
      <c r="E349" s="97"/>
      <c r="F349" s="98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97"/>
      <c r="E350" s="97"/>
      <c r="F350" s="98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97"/>
      <c r="E351" s="97"/>
      <c r="F351" s="98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97"/>
      <c r="E352" s="97"/>
      <c r="F352" s="98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97"/>
      <c r="E353" s="97"/>
      <c r="F353" s="98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97"/>
      <c r="E354" s="97"/>
      <c r="F354" s="98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97"/>
      <c r="E355" s="97"/>
      <c r="F355" s="98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97"/>
      <c r="E356" s="97"/>
      <c r="F356" s="98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97"/>
      <c r="E357" s="97"/>
      <c r="F357" s="98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97"/>
      <c r="E358" s="97"/>
      <c r="F358" s="98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97"/>
      <c r="E359" s="97"/>
      <c r="F359" s="98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97"/>
      <c r="E360" s="97"/>
      <c r="F360" s="98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97"/>
      <c r="E361" s="97"/>
      <c r="F361" s="98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97"/>
      <c r="E362" s="97"/>
      <c r="F362" s="98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97"/>
      <c r="E363" s="97"/>
      <c r="F363" s="98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97"/>
      <c r="E364" s="97"/>
      <c r="F364" s="98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97"/>
      <c r="E365" s="97"/>
      <c r="F365" s="98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97"/>
      <c r="E366" s="97"/>
      <c r="F366" s="98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97"/>
      <c r="E367" s="97"/>
      <c r="F367" s="98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97"/>
      <c r="E368" s="97"/>
      <c r="F368" s="98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97"/>
      <c r="E369" s="97"/>
      <c r="F369" s="98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97"/>
      <c r="E370" s="97"/>
      <c r="F370" s="98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97"/>
      <c r="E371" s="97"/>
      <c r="F371" s="98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97"/>
      <c r="E372" s="97"/>
      <c r="F372" s="98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97"/>
      <c r="E373" s="97"/>
      <c r="F373" s="98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97"/>
      <c r="E374" s="97"/>
      <c r="F374" s="98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97"/>
      <c r="E375" s="97"/>
      <c r="F375" s="98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97"/>
      <c r="E376" s="97"/>
      <c r="F376" s="98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97"/>
      <c r="E377" s="97"/>
      <c r="F377" s="98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97"/>
      <c r="E378" s="97"/>
      <c r="F378" s="98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97"/>
      <c r="E379" s="97"/>
      <c r="F379" s="98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97"/>
      <c r="E380" s="97"/>
      <c r="F380" s="98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97"/>
      <c r="E381" s="97"/>
      <c r="F381" s="98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97"/>
      <c r="E382" s="97"/>
      <c r="F382" s="98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97"/>
      <c r="E383" s="97"/>
      <c r="F383" s="98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97"/>
      <c r="E384" s="97"/>
      <c r="F384" s="98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97"/>
      <c r="E385" s="97"/>
      <c r="F385" s="98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97"/>
      <c r="E386" s="97"/>
      <c r="F386" s="98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97"/>
      <c r="E387" s="97"/>
      <c r="F387" s="98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97"/>
      <c r="E388" s="97"/>
      <c r="F388" s="98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97"/>
      <c r="E389" s="97"/>
      <c r="F389" s="98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97"/>
      <c r="E390" s="97"/>
      <c r="F390" s="98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97"/>
      <c r="E391" s="97"/>
      <c r="F391" s="98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97"/>
      <c r="E392" s="97"/>
      <c r="F392" s="98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97"/>
      <c r="E393" s="97"/>
      <c r="F393" s="98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97"/>
      <c r="E394" s="97"/>
      <c r="F394" s="98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97"/>
      <c r="E395" s="97"/>
      <c r="F395" s="98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97"/>
      <c r="E396" s="97"/>
      <c r="F396" s="98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97"/>
      <c r="E397" s="97"/>
      <c r="F397" s="98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97"/>
      <c r="E398" s="97"/>
      <c r="F398" s="98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97"/>
      <c r="E399" s="97"/>
      <c r="F399" s="98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97"/>
      <c r="E400" s="97"/>
      <c r="F400" s="98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97"/>
      <c r="E401" s="97"/>
      <c r="F401" s="98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97"/>
      <c r="E402" s="97"/>
      <c r="F402" s="98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97"/>
      <c r="E403" s="97"/>
      <c r="F403" s="98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97"/>
      <c r="E404" s="97"/>
      <c r="F404" s="98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97"/>
      <c r="E405" s="97"/>
      <c r="F405" s="98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97"/>
      <c r="E406" s="97"/>
      <c r="F406" s="98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97"/>
      <c r="E407" s="97"/>
      <c r="F407" s="98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97"/>
      <c r="E408" s="97"/>
      <c r="F408" s="98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97"/>
      <c r="E409" s="97"/>
      <c r="F409" s="98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97"/>
      <c r="E410" s="97"/>
      <c r="F410" s="98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97"/>
      <c r="E411" s="97"/>
      <c r="F411" s="98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97"/>
      <c r="E412" s="97"/>
      <c r="F412" s="98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97"/>
      <c r="E413" s="97"/>
      <c r="F413" s="98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97"/>
      <c r="E414" s="97"/>
      <c r="F414" s="98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97"/>
      <c r="E415" s="97"/>
      <c r="F415" s="98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97"/>
      <c r="E416" s="97"/>
      <c r="F416" s="98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97"/>
      <c r="E417" s="97"/>
      <c r="F417" s="98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97"/>
      <c r="E418" s="97"/>
      <c r="F418" s="98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97"/>
      <c r="E419" s="97"/>
      <c r="F419" s="98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97"/>
      <c r="E420" s="97"/>
      <c r="F420" s="98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97"/>
      <c r="E421" s="97"/>
      <c r="F421" s="98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97"/>
      <c r="E422" s="97"/>
      <c r="F422" s="98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97"/>
      <c r="E423" s="97"/>
      <c r="F423" s="98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97"/>
      <c r="E424" s="97"/>
      <c r="F424" s="98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97"/>
      <c r="E425" s="97"/>
      <c r="F425" s="98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97"/>
      <c r="E426" s="97"/>
      <c r="F426" s="98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97"/>
      <c r="E427" s="97"/>
      <c r="F427" s="98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97"/>
      <c r="E428" s="97"/>
      <c r="F428" s="98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97"/>
      <c r="E429" s="97"/>
      <c r="F429" s="98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97"/>
      <c r="E430" s="97"/>
      <c r="F430" s="98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97"/>
      <c r="E431" s="97"/>
      <c r="F431" s="98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97"/>
      <c r="E432" s="97"/>
      <c r="F432" s="98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97"/>
      <c r="E433" s="97"/>
      <c r="F433" s="98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97"/>
      <c r="E434" s="97"/>
      <c r="F434" s="98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97"/>
      <c r="E435" s="97"/>
      <c r="F435" s="98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97"/>
      <c r="E436" s="97"/>
      <c r="F436" s="98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97"/>
      <c r="E437" s="97"/>
      <c r="F437" s="98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97"/>
      <c r="E438" s="97"/>
      <c r="F438" s="98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97"/>
      <c r="E439" s="97"/>
      <c r="F439" s="98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97"/>
      <c r="E440" s="97"/>
      <c r="F440" s="98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97"/>
      <c r="E441" s="97"/>
      <c r="F441" s="98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97"/>
      <c r="E442" s="97"/>
      <c r="F442" s="98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97"/>
      <c r="E443" s="97"/>
      <c r="F443" s="98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97"/>
      <c r="E444" s="97"/>
      <c r="F444" s="98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97"/>
      <c r="E445" s="97"/>
      <c r="F445" s="98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97"/>
      <c r="E446" s="97"/>
      <c r="F446" s="98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97"/>
      <c r="E447" s="97"/>
      <c r="F447" s="98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97"/>
      <c r="E448" s="97"/>
      <c r="F448" s="98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97"/>
      <c r="E449" s="97"/>
      <c r="F449" s="98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97"/>
      <c r="E450" s="97"/>
      <c r="F450" s="98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97"/>
      <c r="E451" s="97"/>
      <c r="F451" s="98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97"/>
      <c r="E452" s="97"/>
      <c r="F452" s="98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97"/>
      <c r="E453" s="97"/>
      <c r="F453" s="98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97"/>
      <c r="E454" s="97"/>
      <c r="F454" s="98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97"/>
      <c r="E455" s="97"/>
      <c r="F455" s="98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97"/>
      <c r="E456" s="97"/>
      <c r="F456" s="98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97"/>
      <c r="E457" s="97"/>
      <c r="F457" s="98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97"/>
      <c r="E458" s="97"/>
      <c r="F458" s="98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97"/>
      <c r="E459" s="97"/>
      <c r="F459" s="98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97"/>
      <c r="E460" s="97"/>
      <c r="F460" s="98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97"/>
      <c r="E461" s="97"/>
      <c r="F461" s="98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97"/>
      <c r="E462" s="97"/>
      <c r="F462" s="98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97"/>
      <c r="E463" s="97"/>
      <c r="F463" s="98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97"/>
      <c r="E464" s="97"/>
      <c r="F464" s="98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97"/>
      <c r="E465" s="97"/>
      <c r="F465" s="98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97"/>
      <c r="E466" s="97"/>
      <c r="F466" s="98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97"/>
      <c r="E467" s="97"/>
      <c r="F467" s="98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97"/>
      <c r="E468" s="97"/>
      <c r="F468" s="98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97"/>
      <c r="E469" s="97"/>
      <c r="F469" s="98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97"/>
      <c r="E470" s="97"/>
      <c r="F470" s="98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97"/>
      <c r="E471" s="97"/>
      <c r="F471" s="98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97"/>
      <c r="E472" s="97"/>
      <c r="F472" s="98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97"/>
      <c r="E473" s="97"/>
      <c r="F473" s="98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97"/>
      <c r="E474" s="97"/>
      <c r="F474" s="98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97"/>
      <c r="E475" s="97"/>
      <c r="F475" s="98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97"/>
      <c r="E476" s="97"/>
      <c r="F476" s="98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97"/>
      <c r="E477" s="97"/>
      <c r="F477" s="98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97"/>
      <c r="E478" s="97"/>
      <c r="F478" s="98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97"/>
      <c r="E479" s="97"/>
      <c r="F479" s="98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97"/>
      <c r="E480" s="97"/>
      <c r="F480" s="98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97"/>
      <c r="E481" s="97"/>
      <c r="F481" s="98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97"/>
      <c r="E482" s="97"/>
      <c r="F482" s="98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97"/>
      <c r="E483" s="97"/>
      <c r="F483" s="98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97"/>
      <c r="E484" s="97"/>
      <c r="F484" s="98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97"/>
      <c r="E485" s="97"/>
      <c r="F485" s="98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97"/>
      <c r="E486" s="97"/>
      <c r="F486" s="98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97"/>
      <c r="E487" s="97"/>
      <c r="F487" s="98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97"/>
      <c r="E488" s="97"/>
      <c r="F488" s="98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97"/>
      <c r="E489" s="97"/>
      <c r="F489" s="98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97"/>
      <c r="E490" s="97"/>
      <c r="F490" s="98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97"/>
      <c r="E491" s="97"/>
      <c r="F491" s="98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97"/>
      <c r="E492" s="97"/>
      <c r="F492" s="98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97"/>
      <c r="E493" s="97"/>
      <c r="F493" s="98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97"/>
      <c r="E494" s="97"/>
      <c r="F494" s="98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97"/>
      <c r="E495" s="97"/>
      <c r="F495" s="98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97"/>
      <c r="E496" s="97"/>
      <c r="F496" s="98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97"/>
      <c r="E497" s="97"/>
      <c r="F497" s="98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97"/>
      <c r="E498" s="97"/>
      <c r="F498" s="98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97"/>
      <c r="E499" s="97"/>
      <c r="F499" s="98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97"/>
      <c r="E500" s="97"/>
      <c r="F500" s="98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97"/>
      <c r="E501" s="97"/>
      <c r="F501" s="98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97"/>
      <c r="E502" s="97"/>
      <c r="F502" s="98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97"/>
      <c r="E503" s="97"/>
      <c r="F503" s="98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97"/>
      <c r="E504" s="97"/>
      <c r="F504" s="98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97"/>
      <c r="E505" s="97"/>
      <c r="F505" s="98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97"/>
      <c r="E506" s="97"/>
      <c r="F506" s="98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97"/>
      <c r="E507" s="97"/>
      <c r="F507" s="98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97"/>
      <c r="E508" s="97"/>
      <c r="F508" s="98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97"/>
      <c r="E509" s="97"/>
      <c r="F509" s="98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97"/>
      <c r="E510" s="97"/>
      <c r="F510" s="98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97"/>
      <c r="E511" s="97"/>
      <c r="F511" s="98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97"/>
      <c r="E512" s="97"/>
      <c r="F512" s="98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97"/>
      <c r="E513" s="97"/>
      <c r="F513" s="98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97"/>
      <c r="E514" s="97"/>
      <c r="F514" s="98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97"/>
      <c r="E515" s="97"/>
      <c r="F515" s="98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97"/>
      <c r="E516" s="97"/>
      <c r="F516" s="98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97"/>
      <c r="E517" s="97"/>
      <c r="F517" s="98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97"/>
      <c r="E518" s="97"/>
      <c r="F518" s="98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97"/>
      <c r="E519" s="97"/>
      <c r="F519" s="98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97"/>
      <c r="E520" s="97"/>
      <c r="F520" s="98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97"/>
      <c r="E521" s="97"/>
      <c r="F521" s="98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97"/>
      <c r="E522" s="97"/>
      <c r="F522" s="98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97"/>
      <c r="E523" s="97"/>
      <c r="F523" s="98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97"/>
      <c r="E524" s="97"/>
      <c r="F524" s="98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97"/>
      <c r="E525" s="97"/>
      <c r="F525" s="98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97"/>
      <c r="E526" s="97"/>
      <c r="F526" s="98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97"/>
      <c r="E527" s="97"/>
      <c r="F527" s="98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97"/>
      <c r="E528" s="97"/>
      <c r="F528" s="98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97"/>
      <c r="E529" s="97"/>
      <c r="F529" s="98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97"/>
      <c r="E530" s="97"/>
      <c r="F530" s="98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97"/>
      <c r="E531" s="97"/>
      <c r="F531" s="98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97"/>
      <c r="E532" s="97"/>
      <c r="F532" s="98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97"/>
      <c r="E533" s="97"/>
      <c r="F533" s="98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97"/>
      <c r="E534" s="97"/>
      <c r="F534" s="98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97"/>
      <c r="E535" s="97"/>
      <c r="F535" s="98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97"/>
      <c r="E536" s="97"/>
      <c r="F536" s="98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97"/>
      <c r="E537" s="97"/>
      <c r="F537" s="98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97"/>
      <c r="E538" s="97"/>
      <c r="F538" s="98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97"/>
      <c r="E539" s="97"/>
      <c r="F539" s="98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97"/>
      <c r="E540" s="97"/>
      <c r="F540" s="98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97"/>
      <c r="E541" s="97"/>
      <c r="F541" s="98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97"/>
      <c r="E542" s="97"/>
      <c r="F542" s="98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97"/>
      <c r="E543" s="97"/>
      <c r="F543" s="98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97"/>
      <c r="E544" s="97"/>
      <c r="F544" s="98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97"/>
      <c r="E545" s="97"/>
      <c r="F545" s="98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97"/>
      <c r="E546" s="97"/>
      <c r="F546" s="98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97"/>
      <c r="E547" s="97"/>
      <c r="F547" s="98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97"/>
      <c r="E548" s="97"/>
      <c r="F548" s="98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97"/>
      <c r="E549" s="97"/>
      <c r="F549" s="98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97"/>
      <c r="E550" s="97"/>
      <c r="F550" s="98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97"/>
      <c r="E551" s="97"/>
      <c r="F551" s="98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97"/>
      <c r="E552" s="97"/>
      <c r="F552" s="98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97"/>
      <c r="E553" s="97"/>
      <c r="F553" s="98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97"/>
      <c r="E554" s="97"/>
      <c r="F554" s="98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97"/>
      <c r="E555" s="97"/>
      <c r="F555" s="98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97"/>
      <c r="E556" s="97"/>
      <c r="F556" s="98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97"/>
      <c r="E557" s="97"/>
      <c r="F557" s="98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97"/>
      <c r="E558" s="97"/>
      <c r="F558" s="98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97"/>
      <c r="E559" s="97"/>
      <c r="F559" s="98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97"/>
      <c r="E560" s="97"/>
      <c r="F560" s="98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97"/>
      <c r="E561" s="97"/>
      <c r="F561" s="98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97"/>
      <c r="E562" s="97"/>
      <c r="F562" s="98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97"/>
      <c r="E563" s="97"/>
      <c r="F563" s="98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97"/>
      <c r="E564" s="97"/>
      <c r="F564" s="98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97"/>
      <c r="E565" s="97"/>
      <c r="F565" s="98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97"/>
      <c r="E566" s="97"/>
      <c r="F566" s="98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97"/>
      <c r="E567" s="97"/>
      <c r="F567" s="98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97"/>
      <c r="E568" s="97"/>
      <c r="F568" s="98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97"/>
      <c r="E569" s="97"/>
      <c r="F569" s="98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97"/>
      <c r="E570" s="97"/>
      <c r="F570" s="98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97"/>
      <c r="E571" s="97"/>
      <c r="F571" s="98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97"/>
      <c r="E572" s="97"/>
      <c r="F572" s="98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97"/>
      <c r="E573" s="97"/>
      <c r="F573" s="98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97"/>
      <c r="E574" s="97"/>
      <c r="F574" s="98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97"/>
      <c r="E575" s="97"/>
      <c r="F575" s="98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97"/>
      <c r="E576" s="97"/>
      <c r="F576" s="98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97"/>
      <c r="E577" s="97"/>
      <c r="F577" s="98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97"/>
      <c r="E578" s="97"/>
      <c r="F578" s="98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97"/>
      <c r="E579" s="97"/>
      <c r="F579" s="98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97"/>
      <c r="E580" s="97"/>
      <c r="F580" s="98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97"/>
      <c r="E581" s="97"/>
      <c r="F581" s="98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97"/>
      <c r="E582" s="97"/>
      <c r="F582" s="98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97"/>
      <c r="E583" s="97"/>
      <c r="F583" s="98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97"/>
      <c r="E584" s="97"/>
      <c r="F584" s="98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97"/>
      <c r="E585" s="97"/>
      <c r="F585" s="98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97"/>
      <c r="E586" s="97"/>
      <c r="F586" s="98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97"/>
      <c r="E587" s="97"/>
      <c r="F587" s="98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97"/>
      <c r="E588" s="97"/>
      <c r="F588" s="98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97"/>
      <c r="E589" s="97"/>
      <c r="F589" s="98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97"/>
      <c r="E590" s="97"/>
      <c r="F590" s="98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97"/>
      <c r="E591" s="97"/>
      <c r="F591" s="98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97"/>
      <c r="E592" s="97"/>
      <c r="F592" s="98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97"/>
      <c r="E593" s="97"/>
      <c r="F593" s="98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97"/>
      <c r="E594" s="97"/>
      <c r="F594" s="98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97"/>
      <c r="E595" s="97"/>
      <c r="F595" s="98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97"/>
      <c r="E596" s="97"/>
      <c r="F596" s="98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97"/>
      <c r="E597" s="97"/>
      <c r="F597" s="98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97"/>
      <c r="E598" s="97"/>
      <c r="F598" s="98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97"/>
      <c r="E599" s="97"/>
      <c r="F599" s="98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97"/>
      <c r="E600" s="97"/>
      <c r="F600" s="98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97"/>
      <c r="E601" s="97"/>
      <c r="F601" s="98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97"/>
      <c r="E602" s="97"/>
      <c r="F602" s="98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97"/>
      <c r="E603" s="97"/>
      <c r="F603" s="98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97"/>
      <c r="E604" s="97"/>
      <c r="F604" s="98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97"/>
      <c r="E605" s="97"/>
      <c r="F605" s="98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97"/>
      <c r="E606" s="97"/>
      <c r="F606" s="98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97"/>
      <c r="E607" s="97"/>
      <c r="F607" s="98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97"/>
      <c r="E608" s="97"/>
      <c r="F608" s="98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97"/>
      <c r="E609" s="97"/>
      <c r="F609" s="98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97"/>
      <c r="E610" s="97"/>
      <c r="F610" s="98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97"/>
      <c r="E611" s="97"/>
      <c r="F611" s="98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97"/>
      <c r="E612" s="97"/>
      <c r="F612" s="98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97"/>
      <c r="E613" s="97"/>
      <c r="F613" s="98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97"/>
      <c r="E614" s="97"/>
      <c r="F614" s="98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97"/>
      <c r="E615" s="97"/>
      <c r="F615" s="98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97"/>
      <c r="E616" s="97"/>
      <c r="F616" s="98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97"/>
      <c r="E617" s="97"/>
      <c r="F617" s="98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97"/>
      <c r="E618" s="97"/>
      <c r="F618" s="98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97"/>
      <c r="E619" s="97"/>
      <c r="F619" s="98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97"/>
      <c r="E620" s="97"/>
      <c r="F620" s="98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97"/>
      <c r="E621" s="97"/>
      <c r="F621" s="98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97"/>
      <c r="E622" s="97"/>
      <c r="F622" s="98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97"/>
      <c r="E623" s="97"/>
      <c r="F623" s="98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97"/>
      <c r="E624" s="97"/>
      <c r="F624" s="98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97"/>
      <c r="E625" s="97"/>
      <c r="F625" s="98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97"/>
      <c r="E626" s="97"/>
      <c r="F626" s="98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97"/>
      <c r="E627" s="97"/>
      <c r="F627" s="98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97"/>
      <c r="E628" s="97"/>
      <c r="F628" s="98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97"/>
      <c r="E629" s="97"/>
      <c r="F629" s="98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97"/>
      <c r="E630" s="97"/>
      <c r="F630" s="98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97"/>
      <c r="E631" s="97"/>
      <c r="F631" s="98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97"/>
      <c r="E632" s="97"/>
      <c r="F632" s="98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97"/>
      <c r="E633" s="97"/>
      <c r="F633" s="98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97"/>
      <c r="E634" s="97"/>
      <c r="F634" s="98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97"/>
      <c r="E635" s="97"/>
      <c r="F635" s="98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97"/>
      <c r="E636" s="97"/>
      <c r="F636" s="98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97"/>
      <c r="E637" s="97"/>
      <c r="F637" s="98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97"/>
      <c r="E638" s="97"/>
      <c r="F638" s="98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97"/>
      <c r="E639" s="97"/>
      <c r="F639" s="98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97"/>
      <c r="E640" s="97"/>
      <c r="F640" s="98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97"/>
      <c r="E641" s="97"/>
      <c r="F641" s="98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97"/>
      <c r="E642" s="97"/>
      <c r="F642" s="98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97"/>
      <c r="E643" s="97"/>
      <c r="F643" s="98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97"/>
      <c r="E644" s="97"/>
      <c r="F644" s="98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97"/>
      <c r="E645" s="97"/>
      <c r="F645" s="98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97"/>
      <c r="E646" s="97"/>
      <c r="F646" s="98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97"/>
      <c r="E647" s="97"/>
      <c r="F647" s="98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97"/>
      <c r="E648" s="97"/>
      <c r="F648" s="98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97"/>
      <c r="E649" s="97"/>
      <c r="F649" s="98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97"/>
      <c r="E650" s="97"/>
      <c r="F650" s="98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97"/>
      <c r="E651" s="97"/>
      <c r="F651" s="98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97"/>
      <c r="E652" s="97"/>
      <c r="F652" s="98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97"/>
      <c r="E653" s="97"/>
      <c r="F653" s="98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97"/>
      <c r="E654" s="97"/>
      <c r="F654" s="98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97"/>
      <c r="E655" s="97"/>
      <c r="F655" s="98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97"/>
      <c r="E656" s="97"/>
      <c r="F656" s="98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97"/>
      <c r="E657" s="97"/>
      <c r="F657" s="98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97"/>
      <c r="E658" s="97"/>
      <c r="F658" s="98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97"/>
      <c r="E659" s="97"/>
      <c r="F659" s="98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97"/>
      <c r="E660" s="97"/>
      <c r="F660" s="98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97"/>
      <c r="E661" s="97"/>
      <c r="F661" s="98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97"/>
      <c r="E662" s="97"/>
      <c r="F662" s="98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97"/>
      <c r="E663" s="97"/>
      <c r="F663" s="98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97"/>
      <c r="E664" s="97"/>
      <c r="F664" s="98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97"/>
      <c r="E665" s="97"/>
      <c r="F665" s="98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97"/>
      <c r="E666" s="97"/>
      <c r="F666" s="98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97"/>
      <c r="E667" s="97"/>
      <c r="F667" s="98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97"/>
      <c r="E668" s="97"/>
      <c r="F668" s="98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97"/>
      <c r="E669" s="97"/>
      <c r="F669" s="98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97"/>
      <c r="E670" s="97"/>
      <c r="F670" s="98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97"/>
      <c r="E671" s="97"/>
      <c r="F671" s="98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97"/>
      <c r="E672" s="97"/>
      <c r="F672" s="98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97"/>
      <c r="E673" s="97"/>
      <c r="F673" s="98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97"/>
      <c r="E674" s="97"/>
      <c r="F674" s="98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97"/>
      <c r="E675" s="97"/>
      <c r="F675" s="98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97"/>
      <c r="E676" s="97"/>
      <c r="F676" s="98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97"/>
      <c r="E677" s="97"/>
      <c r="F677" s="98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97"/>
      <c r="E678" s="97"/>
      <c r="F678" s="98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97"/>
      <c r="E679" s="97"/>
      <c r="F679" s="98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97"/>
      <c r="E680" s="97"/>
      <c r="F680" s="98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97"/>
      <c r="E681" s="97"/>
      <c r="F681" s="98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97"/>
      <c r="E682" s="97"/>
      <c r="F682" s="98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97"/>
      <c r="E683" s="97"/>
      <c r="F683" s="98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97"/>
      <c r="E684" s="97"/>
      <c r="F684" s="98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97"/>
      <c r="E685" s="97"/>
      <c r="F685" s="98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97"/>
      <c r="E686" s="97"/>
      <c r="F686" s="98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97"/>
      <c r="E687" s="97"/>
      <c r="F687" s="98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97"/>
      <c r="E688" s="97"/>
      <c r="F688" s="98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97"/>
      <c r="E689" s="97"/>
      <c r="F689" s="98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97"/>
      <c r="E690" s="97"/>
      <c r="F690" s="98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97"/>
      <c r="E691" s="97"/>
      <c r="F691" s="98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97"/>
      <c r="E692" s="97"/>
      <c r="F692" s="98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97"/>
      <c r="E693" s="97"/>
      <c r="F693" s="98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97"/>
      <c r="E694" s="97"/>
      <c r="F694" s="98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97"/>
      <c r="E695" s="97"/>
      <c r="F695" s="98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97"/>
      <c r="E696" s="97"/>
      <c r="F696" s="98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97"/>
      <c r="E697" s="97"/>
      <c r="F697" s="98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97"/>
      <c r="E698" s="97"/>
      <c r="F698" s="98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97"/>
      <c r="E699" s="97"/>
      <c r="F699" s="98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97"/>
      <c r="E700" s="97"/>
      <c r="F700" s="98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97"/>
      <c r="E701" s="97"/>
      <c r="F701" s="98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97"/>
      <c r="E702" s="97"/>
      <c r="F702" s="98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97"/>
      <c r="E703" s="97"/>
      <c r="F703" s="98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97"/>
      <c r="E704" s="97"/>
      <c r="F704" s="98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97"/>
      <c r="E705" s="97"/>
      <c r="F705" s="98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97"/>
      <c r="E706" s="97"/>
      <c r="F706" s="98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97"/>
      <c r="E707" s="97"/>
      <c r="F707" s="98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97"/>
      <c r="E708" s="97"/>
      <c r="F708" s="98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97"/>
      <c r="E709" s="97"/>
      <c r="F709" s="98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97"/>
      <c r="E710" s="97"/>
      <c r="F710" s="98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97"/>
      <c r="E711" s="97"/>
      <c r="F711" s="98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97"/>
      <c r="E712" s="97"/>
      <c r="F712" s="98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97"/>
      <c r="E713" s="97"/>
      <c r="F713" s="98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97"/>
      <c r="E714" s="97"/>
      <c r="F714" s="98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97"/>
      <c r="E715" s="97"/>
      <c r="F715" s="98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97"/>
      <c r="E716" s="97"/>
      <c r="F716" s="98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97"/>
      <c r="E717" s="97"/>
      <c r="F717" s="98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97"/>
      <c r="E718" s="97"/>
      <c r="F718" s="98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97"/>
      <c r="E719" s="97"/>
      <c r="F719" s="98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97"/>
      <c r="E720" s="97"/>
      <c r="F720" s="98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97"/>
      <c r="E721" s="97"/>
      <c r="F721" s="98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97"/>
      <c r="E722" s="97"/>
      <c r="F722" s="98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97"/>
      <c r="E723" s="97"/>
      <c r="F723" s="98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97"/>
      <c r="E724" s="97"/>
      <c r="F724" s="98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97"/>
      <c r="E725" s="97"/>
      <c r="F725" s="98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97"/>
      <c r="E726" s="97"/>
      <c r="F726" s="98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97"/>
      <c r="E727" s="97"/>
      <c r="F727" s="98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97"/>
      <c r="E728" s="97"/>
      <c r="F728" s="98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97"/>
      <c r="E729" s="97"/>
      <c r="F729" s="98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97"/>
      <c r="E730" s="97"/>
      <c r="F730" s="98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97"/>
      <c r="E731" s="97"/>
      <c r="F731" s="98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97"/>
      <c r="E732" s="97"/>
      <c r="F732" s="98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97"/>
      <c r="E733" s="97"/>
      <c r="F733" s="98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97"/>
      <c r="E734" s="97"/>
      <c r="F734" s="98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97"/>
      <c r="E735" s="97"/>
      <c r="F735" s="98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97"/>
      <c r="E736" s="97"/>
      <c r="F736" s="98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97"/>
      <c r="E737" s="97"/>
      <c r="F737" s="98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97"/>
      <c r="E738" s="97"/>
      <c r="F738" s="98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97"/>
      <c r="E739" s="97"/>
      <c r="F739" s="98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97"/>
      <c r="E740" s="97"/>
      <c r="F740" s="98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97"/>
      <c r="E741" s="97"/>
      <c r="F741" s="98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97"/>
      <c r="E742" s="97"/>
      <c r="F742" s="98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97"/>
      <c r="E743" s="97"/>
      <c r="F743" s="98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97"/>
      <c r="E744" s="97"/>
      <c r="F744" s="98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97"/>
      <c r="E745" s="97"/>
      <c r="F745" s="98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97"/>
      <c r="E746" s="97"/>
      <c r="F746" s="98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97"/>
      <c r="E747" s="97"/>
      <c r="F747" s="98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97"/>
      <c r="E748" s="97"/>
      <c r="F748" s="98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97"/>
      <c r="E749" s="97"/>
      <c r="F749" s="98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97"/>
      <c r="E750" s="97"/>
      <c r="F750" s="98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97"/>
      <c r="E751" s="97"/>
      <c r="F751" s="98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97"/>
      <c r="E752" s="97"/>
      <c r="F752" s="98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97"/>
      <c r="E753" s="97"/>
      <c r="F753" s="98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97"/>
      <c r="E754" s="97"/>
      <c r="F754" s="98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97"/>
      <c r="E755" s="97"/>
      <c r="F755" s="98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97"/>
      <c r="E756" s="97"/>
      <c r="F756" s="98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97"/>
      <c r="E757" s="97"/>
      <c r="F757" s="98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97"/>
      <c r="E758" s="97"/>
      <c r="F758" s="98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97"/>
      <c r="E759" s="97"/>
      <c r="F759" s="98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97"/>
      <c r="E760" s="97"/>
      <c r="F760" s="98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97"/>
      <c r="E761" s="97"/>
      <c r="F761" s="98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97"/>
      <c r="E762" s="97"/>
      <c r="F762" s="98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97"/>
      <c r="E763" s="97"/>
      <c r="F763" s="98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97"/>
      <c r="E764" s="97"/>
      <c r="F764" s="98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97"/>
      <c r="E765" s="97"/>
      <c r="F765" s="98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97"/>
      <c r="E766" s="97"/>
      <c r="F766" s="98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97"/>
      <c r="E767" s="97"/>
      <c r="F767" s="98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97"/>
      <c r="E768" s="97"/>
      <c r="F768" s="98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97"/>
      <c r="E769" s="97"/>
      <c r="F769" s="98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97"/>
      <c r="E770" s="97"/>
      <c r="F770" s="98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97"/>
      <c r="E771" s="97"/>
      <c r="F771" s="98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97"/>
      <c r="E772" s="97"/>
      <c r="F772" s="98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97"/>
      <c r="E773" s="97"/>
      <c r="F773" s="98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97"/>
      <c r="E774" s="97"/>
      <c r="F774" s="98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97"/>
      <c r="E775" s="97"/>
      <c r="F775" s="98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97"/>
      <c r="E776" s="97"/>
      <c r="F776" s="98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97"/>
      <c r="E777" s="97"/>
      <c r="F777" s="98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97"/>
      <c r="E778" s="97"/>
      <c r="F778" s="98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97"/>
      <c r="E779" s="97"/>
      <c r="F779" s="98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97"/>
      <c r="E780" s="97"/>
      <c r="F780" s="98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97"/>
      <c r="E781" s="97"/>
      <c r="F781" s="98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97"/>
      <c r="E782" s="97"/>
      <c r="F782" s="98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97"/>
      <c r="E783" s="97"/>
      <c r="F783" s="98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97"/>
      <c r="E784" s="97"/>
      <c r="F784" s="98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97"/>
      <c r="E785" s="97"/>
      <c r="F785" s="98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97"/>
      <c r="E786" s="97"/>
      <c r="F786" s="98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97"/>
      <c r="E787" s="97"/>
      <c r="F787" s="98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97"/>
      <c r="E788" s="97"/>
      <c r="F788" s="98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97"/>
      <c r="E789" s="97"/>
      <c r="F789" s="98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97"/>
      <c r="E790" s="97"/>
      <c r="F790" s="98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97"/>
      <c r="E791" s="97"/>
      <c r="F791" s="98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97"/>
      <c r="E792" s="97"/>
      <c r="F792" s="98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97"/>
      <c r="E793" s="97"/>
      <c r="F793" s="98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97"/>
      <c r="E794" s="97"/>
      <c r="F794" s="98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97"/>
      <c r="E795" s="97"/>
      <c r="F795" s="98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97"/>
      <c r="E796" s="97"/>
      <c r="F796" s="98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97"/>
      <c r="E797" s="97"/>
      <c r="F797" s="98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97"/>
      <c r="E798" s="97"/>
      <c r="F798" s="98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97"/>
      <c r="E799" s="97"/>
      <c r="F799" s="98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97"/>
      <c r="E800" s="97"/>
      <c r="F800" s="98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97"/>
      <c r="E801" s="97"/>
      <c r="F801" s="98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97"/>
      <c r="E802" s="97"/>
      <c r="F802" s="98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97"/>
      <c r="E803" s="97"/>
      <c r="F803" s="98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97"/>
      <c r="E804" s="97"/>
      <c r="F804" s="98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97"/>
      <c r="E805" s="97"/>
      <c r="F805" s="98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97"/>
      <c r="E806" s="97"/>
      <c r="F806" s="98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97"/>
      <c r="E807" s="97"/>
      <c r="F807" s="98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97"/>
      <c r="E808" s="97"/>
      <c r="F808" s="98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97"/>
      <c r="E809" s="97"/>
      <c r="F809" s="98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97"/>
      <c r="E810" s="97"/>
      <c r="F810" s="98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97"/>
      <c r="E811" s="97"/>
      <c r="F811" s="98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97"/>
      <c r="E812" s="97"/>
      <c r="F812" s="98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97"/>
      <c r="E813" s="97"/>
      <c r="F813" s="98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97"/>
      <c r="E814" s="97"/>
      <c r="F814" s="98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97"/>
      <c r="E815" s="97"/>
      <c r="F815" s="98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97"/>
      <c r="E816" s="97"/>
      <c r="F816" s="98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97"/>
      <c r="E817" s="97"/>
      <c r="F817" s="98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97"/>
      <c r="E818" s="97"/>
      <c r="F818" s="98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97"/>
      <c r="E819" s="97"/>
      <c r="F819" s="98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97"/>
      <c r="E820" s="97"/>
      <c r="F820" s="98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97"/>
      <c r="E821" s="97"/>
      <c r="F821" s="98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97"/>
      <c r="E822" s="97"/>
      <c r="F822" s="98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97"/>
      <c r="E823" s="97"/>
      <c r="F823" s="98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97"/>
      <c r="E824" s="97"/>
      <c r="F824" s="98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97"/>
      <c r="E825" s="97"/>
      <c r="F825" s="98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97"/>
      <c r="E826" s="97"/>
      <c r="F826" s="98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97"/>
      <c r="E827" s="97"/>
      <c r="F827" s="98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97"/>
      <c r="E828" s="97"/>
      <c r="F828" s="98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97"/>
      <c r="E829" s="97"/>
      <c r="F829" s="98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97"/>
      <c r="E830" s="97"/>
      <c r="F830" s="98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97"/>
      <c r="E831" s="97"/>
      <c r="F831" s="98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97"/>
      <c r="E832" s="97"/>
      <c r="F832" s="98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97"/>
      <c r="E833" s="97"/>
      <c r="F833" s="98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97"/>
      <c r="E834" s="97"/>
      <c r="F834" s="98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97"/>
      <c r="E835" s="97"/>
      <c r="F835" s="98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97"/>
      <c r="E836" s="97"/>
      <c r="F836" s="98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97"/>
      <c r="E837" s="97"/>
      <c r="F837" s="98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97"/>
      <c r="E838" s="97"/>
      <c r="F838" s="98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97"/>
      <c r="E839" s="97"/>
      <c r="F839" s="98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97"/>
      <c r="E840" s="97"/>
      <c r="F840" s="98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97"/>
      <c r="E841" s="97"/>
      <c r="F841" s="98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97"/>
      <c r="E842" s="97"/>
      <c r="F842" s="98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97"/>
      <c r="E843" s="97"/>
      <c r="F843" s="98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97"/>
      <c r="E844" s="97"/>
      <c r="F844" s="98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97"/>
      <c r="E845" s="97"/>
      <c r="F845" s="98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97"/>
      <c r="E846" s="97"/>
      <c r="F846" s="98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97"/>
      <c r="E847" s="97"/>
      <c r="F847" s="98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97"/>
      <c r="E848" s="97"/>
      <c r="F848" s="98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97"/>
      <c r="E849" s="97"/>
      <c r="F849" s="98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97"/>
      <c r="E850" s="97"/>
      <c r="F850" s="98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97"/>
      <c r="E851" s="97"/>
      <c r="F851" s="98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97"/>
      <c r="E852" s="97"/>
      <c r="F852" s="98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97"/>
      <c r="E853" s="97"/>
      <c r="F853" s="98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97"/>
      <c r="E854" s="97"/>
      <c r="F854" s="98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97"/>
      <c r="E855" s="97"/>
      <c r="F855" s="98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97"/>
      <c r="E856" s="97"/>
      <c r="F856" s="98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97"/>
      <c r="E857" s="97"/>
      <c r="F857" s="98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97"/>
      <c r="E858" s="97"/>
      <c r="F858" s="98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97"/>
      <c r="E859" s="97"/>
      <c r="F859" s="98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97"/>
      <c r="E860" s="97"/>
      <c r="F860" s="98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97"/>
      <c r="E861" s="97"/>
      <c r="F861" s="98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97"/>
      <c r="E862" s="97"/>
      <c r="F862" s="98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97"/>
      <c r="E863" s="97"/>
      <c r="F863" s="98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97"/>
      <c r="E864" s="97"/>
      <c r="F864" s="98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97"/>
      <c r="E865" s="97"/>
      <c r="F865" s="98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97"/>
      <c r="E866" s="97"/>
      <c r="F866" s="98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97"/>
      <c r="E867" s="97"/>
      <c r="F867" s="98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97"/>
      <c r="E868" s="97"/>
      <c r="F868" s="98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97"/>
      <c r="E869" s="97"/>
      <c r="F869" s="98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97"/>
      <c r="E870" s="97"/>
      <c r="F870" s="98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97"/>
      <c r="E871" s="97"/>
      <c r="F871" s="98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97"/>
      <c r="E872" s="97"/>
      <c r="F872" s="98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97"/>
      <c r="E873" s="97"/>
      <c r="F873" s="98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97"/>
      <c r="E874" s="97"/>
      <c r="F874" s="98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97"/>
      <c r="E875" s="97"/>
      <c r="F875" s="98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97"/>
      <c r="E876" s="97"/>
      <c r="F876" s="98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97"/>
      <c r="E877" s="97"/>
      <c r="F877" s="98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97"/>
      <c r="E878" s="97"/>
      <c r="F878" s="98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97"/>
      <c r="E879" s="97"/>
      <c r="F879" s="98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97"/>
      <c r="E880" s="97"/>
      <c r="F880" s="98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97"/>
      <c r="E881" s="97"/>
      <c r="F881" s="98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97"/>
      <c r="E882" s="97"/>
      <c r="F882" s="98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97"/>
      <c r="E883" s="97"/>
      <c r="F883" s="98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97"/>
      <c r="E884" s="97"/>
      <c r="F884" s="98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97"/>
      <c r="E885" s="97"/>
      <c r="F885" s="98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97"/>
      <c r="E886" s="97"/>
      <c r="F886" s="98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97"/>
      <c r="E887" s="97"/>
      <c r="F887" s="98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97"/>
      <c r="E888" s="97"/>
      <c r="F888" s="98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97"/>
      <c r="E889" s="97"/>
      <c r="F889" s="98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97"/>
      <c r="E890" s="97"/>
      <c r="F890" s="98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97"/>
      <c r="E891" s="97"/>
      <c r="F891" s="98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97"/>
      <c r="E892" s="97"/>
      <c r="F892" s="98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97"/>
      <c r="E893" s="97"/>
      <c r="F893" s="98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97"/>
      <c r="E894" s="97"/>
      <c r="F894" s="98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97"/>
      <c r="E895" s="97"/>
      <c r="F895" s="98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97"/>
      <c r="E896" s="97"/>
      <c r="F896" s="98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97"/>
      <c r="E897" s="97"/>
      <c r="F897" s="98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97"/>
      <c r="E898" s="97"/>
      <c r="F898" s="98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97"/>
      <c r="E899" s="97"/>
      <c r="F899" s="98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97"/>
      <c r="E900" s="97"/>
      <c r="F900" s="98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97"/>
      <c r="E901" s="97"/>
      <c r="F901" s="98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97"/>
      <c r="E902" s="97"/>
      <c r="F902" s="98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97"/>
      <c r="E903" s="97"/>
      <c r="F903" s="98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97"/>
      <c r="E904" s="97"/>
      <c r="F904" s="98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97"/>
      <c r="E905" s="97"/>
      <c r="F905" s="98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97"/>
      <c r="E906" s="97"/>
      <c r="F906" s="98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97"/>
      <c r="E907" s="97"/>
      <c r="F907" s="98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97"/>
      <c r="E908" s="97"/>
      <c r="F908" s="98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97"/>
      <c r="E909" s="97"/>
      <c r="F909" s="98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97"/>
      <c r="E910" s="97"/>
      <c r="F910" s="98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97"/>
      <c r="E911" s="97"/>
      <c r="F911" s="98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97"/>
      <c r="E912" s="97"/>
      <c r="F912" s="98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97"/>
      <c r="E913" s="97"/>
      <c r="F913" s="98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97"/>
      <c r="E914" s="97"/>
      <c r="F914" s="98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97"/>
      <c r="E915" s="97"/>
      <c r="F915" s="98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97"/>
      <c r="E916" s="97"/>
      <c r="F916" s="98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97"/>
      <c r="E917" s="97"/>
      <c r="F917" s="98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97"/>
      <c r="E918" s="97"/>
      <c r="F918" s="98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97"/>
      <c r="E919" s="97"/>
      <c r="F919" s="98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97"/>
      <c r="E920" s="97"/>
      <c r="F920" s="98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97"/>
      <c r="E921" s="97"/>
      <c r="F921" s="98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97"/>
      <c r="E922" s="97"/>
      <c r="F922" s="98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97"/>
      <c r="E923" s="97"/>
      <c r="F923" s="98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97"/>
      <c r="E924" s="97"/>
      <c r="F924" s="98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97"/>
      <c r="E925" s="97"/>
      <c r="F925" s="98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97"/>
      <c r="E926" s="97"/>
      <c r="F926" s="98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97"/>
      <c r="E927" s="97"/>
      <c r="F927" s="98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97"/>
      <c r="E928" s="97"/>
      <c r="F928" s="98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97"/>
      <c r="E929" s="97"/>
      <c r="F929" s="98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97"/>
      <c r="E930" s="97"/>
      <c r="F930" s="98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97"/>
      <c r="E931" s="97"/>
      <c r="F931" s="98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97"/>
      <c r="E932" s="97"/>
      <c r="F932" s="98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97"/>
      <c r="E933" s="97"/>
      <c r="F933" s="98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97"/>
      <c r="E934" s="97"/>
      <c r="F934" s="98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97"/>
      <c r="E935" s="97"/>
      <c r="F935" s="98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97"/>
      <c r="E936" s="97"/>
      <c r="F936" s="98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97"/>
      <c r="E937" s="97"/>
      <c r="F937" s="98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97"/>
      <c r="E938" s="97"/>
      <c r="F938" s="98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97"/>
      <c r="E939" s="97"/>
      <c r="F939" s="98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97"/>
      <c r="E940" s="97"/>
      <c r="F940" s="98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97"/>
      <c r="E941" s="97"/>
      <c r="F941" s="98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97"/>
      <c r="E942" s="97"/>
      <c r="F942" s="98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97"/>
      <c r="E943" s="97"/>
      <c r="F943" s="98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97"/>
      <c r="E944" s="97"/>
      <c r="F944" s="98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97"/>
      <c r="E945" s="97"/>
      <c r="F945" s="98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97"/>
      <c r="E946" s="97"/>
      <c r="F946" s="98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97"/>
      <c r="E947" s="97"/>
      <c r="F947" s="98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97"/>
      <c r="E948" s="97"/>
      <c r="F948" s="98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97"/>
      <c r="E949" s="97"/>
      <c r="F949" s="98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97"/>
      <c r="E950" s="97"/>
      <c r="F950" s="98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97"/>
      <c r="E951" s="97"/>
      <c r="F951" s="98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97"/>
      <c r="E952" s="97"/>
      <c r="F952" s="98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97"/>
      <c r="E953" s="97"/>
      <c r="F953" s="98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97"/>
      <c r="E954" s="97"/>
      <c r="F954" s="98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97"/>
      <c r="E955" s="97"/>
      <c r="F955" s="98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97"/>
      <c r="E956" s="97"/>
      <c r="F956" s="98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97"/>
      <c r="E957" s="97"/>
      <c r="F957" s="98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97"/>
      <c r="E958" s="97"/>
      <c r="F958" s="98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97"/>
      <c r="E959" s="97"/>
      <c r="F959" s="98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97"/>
      <c r="E960" s="97"/>
      <c r="F960" s="98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97"/>
      <c r="E961" s="97"/>
      <c r="F961" s="98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97"/>
      <c r="E962" s="97"/>
      <c r="F962" s="98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97"/>
      <c r="E963" s="97"/>
      <c r="F963" s="98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97"/>
      <c r="E964" s="97"/>
      <c r="F964" s="98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97"/>
      <c r="E965" s="97"/>
      <c r="F965" s="98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97"/>
      <c r="E966" s="97"/>
      <c r="F966" s="98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97"/>
      <c r="E967" s="97"/>
      <c r="F967" s="98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97"/>
      <c r="E968" s="97"/>
      <c r="F968" s="98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97"/>
      <c r="E969" s="97"/>
      <c r="F969" s="98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97"/>
      <c r="E970" s="97"/>
      <c r="F970" s="98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97"/>
      <c r="E971" s="97"/>
      <c r="F971" s="98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97"/>
      <c r="E972" s="97"/>
      <c r="F972" s="98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97"/>
      <c r="E973" s="97"/>
      <c r="F973" s="98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97"/>
      <c r="E974" s="97"/>
      <c r="F974" s="98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97"/>
      <c r="E975" s="97"/>
      <c r="F975" s="98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97"/>
      <c r="E976" s="97"/>
      <c r="F976" s="98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97"/>
      <c r="E977" s="97"/>
      <c r="F977" s="98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97"/>
      <c r="E978" s="97"/>
      <c r="F978" s="98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97"/>
      <c r="E979" s="97"/>
      <c r="F979" s="98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97"/>
      <c r="E980" s="97"/>
      <c r="F980" s="98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97"/>
      <c r="E981" s="97"/>
      <c r="F981" s="98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97"/>
      <c r="E982" s="97"/>
      <c r="F982" s="98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97"/>
      <c r="E983" s="97"/>
      <c r="F983" s="98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97"/>
      <c r="E984" s="97"/>
      <c r="F984" s="98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97"/>
      <c r="E985" s="97"/>
      <c r="F985" s="98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97"/>
      <c r="E986" s="97"/>
      <c r="F986" s="98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97"/>
      <c r="E987" s="97"/>
      <c r="F987" s="98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97"/>
      <c r="E988" s="97"/>
      <c r="F988" s="98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97"/>
      <c r="E989" s="97"/>
      <c r="F989" s="98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97"/>
      <c r="E990" s="97"/>
      <c r="F990" s="98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97"/>
      <c r="E991" s="97"/>
      <c r="F991" s="98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97"/>
      <c r="E992" s="97"/>
      <c r="F992" s="98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97"/>
      <c r="E993" s="97"/>
      <c r="F993" s="98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97"/>
      <c r="E994" s="97"/>
      <c r="F994" s="98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97"/>
      <c r="E995" s="97"/>
      <c r="F995" s="98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97"/>
      <c r="E996" s="97"/>
      <c r="F996" s="98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97"/>
      <c r="E997" s="97"/>
      <c r="F997" s="98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97"/>
      <c r="E998" s="97"/>
      <c r="F998" s="98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97"/>
      <c r="E999" s="97"/>
      <c r="F999" s="98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97"/>
      <c r="E1000" s="97"/>
      <c r="F1000" s="98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7.43"/>
    <col customWidth="1" min="2" max="2" width="19.14"/>
    <col customWidth="1" min="3" max="3" width="27.71"/>
    <col customWidth="1" min="4" max="4" width="15.0"/>
    <col customWidth="1" min="5" max="5" width="30.86"/>
    <col customWidth="1" min="7" max="7" width="5.29"/>
  </cols>
  <sheetData>
    <row r="1">
      <c r="A1" s="14" t="s">
        <v>126</v>
      </c>
      <c r="B1" s="14" t="s">
        <v>107</v>
      </c>
      <c r="E1" s="14" t="s">
        <v>367</v>
      </c>
      <c r="F1" s="5">
        <v>60.97</v>
      </c>
      <c r="H1" s="14" t="s">
        <v>368</v>
      </c>
      <c r="I1" s="142">
        <v>2550.0</v>
      </c>
    </row>
    <row r="2">
      <c r="A2" s="14" t="s">
        <v>129</v>
      </c>
      <c r="B2" s="86">
        <v>43566.0</v>
      </c>
      <c r="C2" s="87" t="s">
        <v>130</v>
      </c>
      <c r="D2" s="5">
        <f>SUM(1426.32+2600+15.44+52.71+60.34+2712.46)</f>
        <v>6867.27</v>
      </c>
      <c r="F2" s="9"/>
      <c r="I2" s="142"/>
    </row>
    <row r="3">
      <c r="A3" s="14" t="s">
        <v>131</v>
      </c>
      <c r="B3" s="86">
        <v>43637.0</v>
      </c>
      <c r="C3" s="87" t="s">
        <v>132</v>
      </c>
      <c r="D3" s="5">
        <f>sum(1725+260+350+292.5+35.99+34.44+29.17+182.12+31.39+37.2+2550+21.89)</f>
        <v>5549.7</v>
      </c>
      <c r="E3" s="14" t="s">
        <v>371</v>
      </c>
      <c r="F3" s="85">
        <v>90.44</v>
      </c>
      <c r="H3" s="14" t="s">
        <v>372</v>
      </c>
      <c r="I3" s="5">
        <v>2712.46</v>
      </c>
    </row>
    <row r="4">
      <c r="A4" s="14" t="s">
        <v>135</v>
      </c>
      <c r="B4" s="14" t="s">
        <v>373</v>
      </c>
      <c r="C4" s="87" t="s">
        <v>137</v>
      </c>
      <c r="D4" s="5">
        <f>sum(2500+900+700+1300+1500+800+51.94+147.7+757.75+56.36+163.3+363.23+365.36+147.34+60.97+90.44+22.1+9.17+20.11+310)</f>
        <v>10265.77</v>
      </c>
      <c r="E4" s="14" t="s">
        <v>371</v>
      </c>
      <c r="F4" s="85">
        <v>147.34</v>
      </c>
      <c r="H4" s="14" t="s">
        <v>374</v>
      </c>
      <c r="I4" s="5">
        <v>310.0</v>
      </c>
    </row>
    <row r="5">
      <c r="C5" s="7" t="s">
        <v>139</v>
      </c>
      <c r="D5" s="5">
        <v>0.0</v>
      </c>
      <c r="E5" s="7" t="s">
        <v>178</v>
      </c>
      <c r="F5" s="88">
        <f>sum(F3:F4)</f>
        <v>237.78</v>
      </c>
    </row>
    <row r="6">
      <c r="A6" s="14" t="s">
        <v>140</v>
      </c>
      <c r="F6" s="9"/>
    </row>
    <row r="7">
      <c r="A7" s="14" t="s">
        <v>375</v>
      </c>
      <c r="B7" s="24">
        <v>11753.82</v>
      </c>
      <c r="C7" s="7" t="s">
        <v>142</v>
      </c>
      <c r="D7" s="5">
        <f>sum(7407.36+79.99+2610+583.05)</f>
        <v>10680.4</v>
      </c>
      <c r="E7" s="14" t="s">
        <v>231</v>
      </c>
      <c r="F7" s="85">
        <v>385.02</v>
      </c>
    </row>
    <row r="8">
      <c r="A8" s="14" t="s">
        <v>29</v>
      </c>
      <c r="B8" s="14">
        <v>2600.0</v>
      </c>
      <c r="C8" s="7" t="s">
        <v>144</v>
      </c>
      <c r="D8" s="5">
        <f>sum(3060+4006.6+649.74+200)</f>
        <v>7916.34</v>
      </c>
      <c r="E8" s="14" t="s">
        <v>231</v>
      </c>
      <c r="F8" s="85">
        <v>365.36</v>
      </c>
    </row>
    <row r="9">
      <c r="C9" s="7" t="s">
        <v>147</v>
      </c>
      <c r="D9" s="5">
        <f>SUM(4650+2050+1500+3850+2000+1500+770+425)</f>
        <v>16745</v>
      </c>
      <c r="E9" s="14" t="s">
        <v>231</v>
      </c>
      <c r="F9" s="85">
        <v>9.17</v>
      </c>
    </row>
    <row r="10">
      <c r="C10" s="7" t="s">
        <v>150</v>
      </c>
      <c r="D10" s="5">
        <v>0.0</v>
      </c>
      <c r="E10" s="14" t="s">
        <v>231</v>
      </c>
      <c r="F10" s="85">
        <v>22.2</v>
      </c>
    </row>
    <row r="11">
      <c r="E11" s="14" t="s">
        <v>231</v>
      </c>
      <c r="F11" s="85">
        <v>20.11</v>
      </c>
    </row>
    <row r="12">
      <c r="C12" s="7" t="s">
        <v>153</v>
      </c>
      <c r="D12" s="88">
        <f t="shared" ref="D12:D15" si="1">sum(D7-D2)</f>
        <v>3813.13</v>
      </c>
      <c r="E12" s="14" t="s">
        <v>231</v>
      </c>
      <c r="F12" s="85">
        <v>56.36</v>
      </c>
    </row>
    <row r="13">
      <c r="A13" s="14" t="s">
        <v>156</v>
      </c>
      <c r="B13" s="93">
        <f>sum(B7:B10)</f>
        <v>14353.82</v>
      </c>
      <c r="C13" s="7" t="s">
        <v>157</v>
      </c>
      <c r="D13" s="88">
        <f t="shared" si="1"/>
        <v>2366.64</v>
      </c>
      <c r="E13" s="14" t="s">
        <v>231</v>
      </c>
      <c r="F13" s="85">
        <v>163.3</v>
      </c>
    </row>
    <row r="14">
      <c r="A14" s="14" t="s">
        <v>159</v>
      </c>
      <c r="B14" s="95">
        <f>sum(F1,F5,F29,I1:I4)</f>
        <v>8447.06</v>
      </c>
      <c r="C14" s="7" t="s">
        <v>160</v>
      </c>
      <c r="D14" s="5">
        <f t="shared" si="1"/>
        <v>6479.23</v>
      </c>
      <c r="E14" s="14" t="s">
        <v>231</v>
      </c>
      <c r="F14" s="85">
        <v>15.44</v>
      </c>
    </row>
    <row r="15">
      <c r="A15" s="7" t="s">
        <v>161</v>
      </c>
      <c r="B15" s="90">
        <f>sum(B13:B14)</f>
        <v>22800.88</v>
      </c>
      <c r="C15" s="7" t="s">
        <v>162</v>
      </c>
      <c r="D15" s="5">
        <f t="shared" si="1"/>
        <v>0</v>
      </c>
      <c r="E15" s="14" t="s">
        <v>231</v>
      </c>
      <c r="F15" s="85">
        <v>29.17</v>
      </c>
    </row>
    <row r="16" ht="19.5" customHeight="1">
      <c r="A16" s="14" t="s">
        <v>164</v>
      </c>
      <c r="B16" s="95">
        <v>35341.74</v>
      </c>
      <c r="E16" s="14" t="s">
        <v>231</v>
      </c>
      <c r="F16" s="85">
        <v>34.44</v>
      </c>
    </row>
    <row r="17">
      <c r="A17" s="14" t="s">
        <v>166</v>
      </c>
      <c r="B17" s="95">
        <v>183.6</v>
      </c>
      <c r="E17" s="14" t="s">
        <v>231</v>
      </c>
      <c r="F17" s="85">
        <v>35.99</v>
      </c>
    </row>
    <row r="18">
      <c r="A18" s="14" t="s">
        <v>168</v>
      </c>
      <c r="B18" s="99">
        <f>sum(B16:B17)</f>
        <v>35525.34</v>
      </c>
      <c r="E18" s="14" t="s">
        <v>231</v>
      </c>
      <c r="F18" s="85">
        <v>757.75</v>
      </c>
    </row>
    <row r="19">
      <c r="A19" s="14" t="s">
        <v>169</v>
      </c>
      <c r="B19" s="90">
        <f>sum(B16-B15)</f>
        <v>12540.86</v>
      </c>
      <c r="E19" s="14" t="s">
        <v>231</v>
      </c>
      <c r="F19" s="85">
        <v>147.7</v>
      </c>
    </row>
    <row r="20">
      <c r="A20" s="14" t="s">
        <v>196</v>
      </c>
      <c r="E20" s="14" t="s">
        <v>231</v>
      </c>
      <c r="F20" s="85">
        <v>182.12</v>
      </c>
    </row>
    <row r="21">
      <c r="A21" s="14" t="s">
        <v>173</v>
      </c>
      <c r="B21" s="30">
        <v>0.0</v>
      </c>
      <c r="E21" s="14" t="s">
        <v>231</v>
      </c>
      <c r="F21" s="85">
        <v>51.94</v>
      </c>
    </row>
    <row r="22">
      <c r="E22" s="14" t="s">
        <v>231</v>
      </c>
      <c r="F22" s="85">
        <v>52.71</v>
      </c>
    </row>
    <row r="23">
      <c r="E23" s="14" t="s">
        <v>231</v>
      </c>
      <c r="F23" s="85">
        <v>60.34</v>
      </c>
    </row>
    <row r="24">
      <c r="E24" s="14" t="s">
        <v>231</v>
      </c>
      <c r="F24" s="85">
        <v>31.39</v>
      </c>
    </row>
    <row r="25">
      <c r="E25" s="14" t="s">
        <v>231</v>
      </c>
      <c r="F25" s="85">
        <v>37.2</v>
      </c>
    </row>
    <row r="26">
      <c r="E26" s="14" t="s">
        <v>231</v>
      </c>
      <c r="F26" s="85">
        <v>83.27</v>
      </c>
    </row>
    <row r="27">
      <c r="E27" s="14" t="s">
        <v>231</v>
      </c>
      <c r="F27" s="85">
        <v>23.64</v>
      </c>
    </row>
    <row r="28">
      <c r="E28" s="14" t="s">
        <v>231</v>
      </c>
      <c r="F28" s="85">
        <v>11.23</v>
      </c>
    </row>
    <row r="29">
      <c r="E29" s="7" t="s">
        <v>199</v>
      </c>
      <c r="F29" s="88">
        <f>sum(F7:F28)</f>
        <v>2575.85</v>
      </c>
    </row>
    <row r="30">
      <c r="E30" s="9"/>
    </row>
    <row r="31">
      <c r="E31" s="9"/>
    </row>
    <row r="32">
      <c r="E32" s="9"/>
    </row>
    <row r="33">
      <c r="E33" s="9"/>
    </row>
    <row r="34">
      <c r="E34" s="9"/>
    </row>
    <row r="35">
      <c r="E35" s="9"/>
    </row>
    <row r="36">
      <c r="E36" s="9"/>
    </row>
    <row r="37">
      <c r="E37" s="9"/>
    </row>
    <row r="38">
      <c r="E38" s="9"/>
    </row>
    <row r="39">
      <c r="E39" s="9"/>
    </row>
    <row r="40">
      <c r="E40" s="9"/>
    </row>
    <row r="41">
      <c r="E41" s="9"/>
    </row>
    <row r="42">
      <c r="E42" s="9"/>
    </row>
    <row r="43">
      <c r="E43" s="9"/>
    </row>
    <row r="44">
      <c r="E44" s="9"/>
    </row>
    <row r="45">
      <c r="E45" s="9"/>
    </row>
    <row r="46">
      <c r="E46" s="9"/>
    </row>
    <row r="47">
      <c r="E47" s="9"/>
    </row>
    <row r="48">
      <c r="E48" s="9"/>
    </row>
    <row r="49">
      <c r="E49" s="9"/>
    </row>
    <row r="50">
      <c r="E50" s="9"/>
    </row>
    <row r="51">
      <c r="E51" s="9"/>
    </row>
    <row r="52">
      <c r="E52" s="9"/>
    </row>
    <row r="53">
      <c r="E53" s="9"/>
    </row>
    <row r="54">
      <c r="E54" s="9"/>
    </row>
    <row r="55">
      <c r="E55" s="9"/>
    </row>
    <row r="56">
      <c r="E56" s="9"/>
    </row>
    <row r="57">
      <c r="E57" s="9"/>
    </row>
    <row r="58">
      <c r="E58" s="9"/>
    </row>
    <row r="59">
      <c r="E59" s="9"/>
    </row>
    <row r="60">
      <c r="E60" s="9"/>
    </row>
    <row r="61">
      <c r="E61" s="9"/>
    </row>
    <row r="62">
      <c r="E62" s="9"/>
    </row>
    <row r="63">
      <c r="E63" s="9"/>
    </row>
    <row r="64">
      <c r="E64" s="9"/>
    </row>
    <row r="65">
      <c r="E65" s="9"/>
    </row>
    <row r="66">
      <c r="E66" s="9"/>
    </row>
    <row r="67">
      <c r="E67" s="9"/>
    </row>
    <row r="68">
      <c r="E68" s="9"/>
    </row>
    <row r="69">
      <c r="E69" s="9"/>
    </row>
    <row r="70">
      <c r="E70" s="9"/>
    </row>
    <row r="71">
      <c r="E71" s="9"/>
    </row>
    <row r="72">
      <c r="E72" s="9"/>
    </row>
    <row r="73">
      <c r="E73" s="9"/>
    </row>
    <row r="74">
      <c r="E74" s="9"/>
    </row>
    <row r="75">
      <c r="E75" s="9"/>
    </row>
    <row r="76">
      <c r="E76" s="9"/>
    </row>
    <row r="77">
      <c r="E77" s="9"/>
    </row>
    <row r="78">
      <c r="E78" s="9"/>
    </row>
    <row r="79">
      <c r="E79" s="9"/>
    </row>
    <row r="80">
      <c r="E80" s="9"/>
    </row>
    <row r="81">
      <c r="E81" s="9"/>
    </row>
    <row r="82">
      <c r="E82" s="9"/>
    </row>
    <row r="83">
      <c r="E83" s="9"/>
    </row>
    <row r="84">
      <c r="E84" s="9"/>
    </row>
    <row r="85">
      <c r="E85" s="9"/>
    </row>
    <row r="86">
      <c r="E86" s="9"/>
    </row>
    <row r="87">
      <c r="E87" s="9"/>
    </row>
    <row r="88">
      <c r="E88" s="9"/>
    </row>
    <row r="89">
      <c r="E89" s="9"/>
    </row>
    <row r="90">
      <c r="E90" s="9"/>
    </row>
    <row r="91">
      <c r="E91" s="9"/>
    </row>
    <row r="92">
      <c r="E92" s="9"/>
    </row>
    <row r="93">
      <c r="E93" s="9"/>
    </row>
    <row r="94">
      <c r="E94" s="9"/>
    </row>
    <row r="95">
      <c r="E95" s="9"/>
    </row>
    <row r="96">
      <c r="E96" s="9"/>
    </row>
    <row r="97">
      <c r="E97" s="9"/>
    </row>
    <row r="98">
      <c r="E98" s="9"/>
    </row>
    <row r="99">
      <c r="E99" s="9"/>
    </row>
    <row r="100">
      <c r="E100" s="9"/>
    </row>
    <row r="101">
      <c r="E101" s="9"/>
    </row>
    <row r="102">
      <c r="E102" s="9"/>
    </row>
    <row r="103">
      <c r="E103" s="9"/>
    </row>
    <row r="104">
      <c r="E104" s="9"/>
    </row>
    <row r="105">
      <c r="E105" s="9"/>
    </row>
    <row r="106">
      <c r="E106" s="9"/>
    </row>
    <row r="107">
      <c r="E107" s="9"/>
    </row>
    <row r="108">
      <c r="E108" s="9"/>
    </row>
    <row r="109">
      <c r="E109" s="9"/>
    </row>
    <row r="110">
      <c r="E110" s="9"/>
    </row>
    <row r="111">
      <c r="E111" s="9"/>
    </row>
    <row r="112">
      <c r="E112" s="9"/>
    </row>
    <row r="113">
      <c r="E113" s="9"/>
    </row>
    <row r="114">
      <c r="E114" s="9"/>
    </row>
    <row r="115">
      <c r="E115" s="9"/>
    </row>
    <row r="116">
      <c r="E116" s="9"/>
    </row>
    <row r="117">
      <c r="E117" s="9"/>
    </row>
    <row r="118">
      <c r="E118" s="9"/>
    </row>
    <row r="119">
      <c r="E119" s="9"/>
    </row>
    <row r="120">
      <c r="E120" s="9"/>
    </row>
    <row r="121">
      <c r="E121" s="9"/>
    </row>
    <row r="122">
      <c r="E122" s="9"/>
    </row>
    <row r="123">
      <c r="E123" s="9"/>
    </row>
    <row r="124">
      <c r="E124" s="9"/>
    </row>
    <row r="125">
      <c r="E125" s="9"/>
    </row>
    <row r="126">
      <c r="E126" s="9"/>
    </row>
    <row r="127">
      <c r="E127" s="9"/>
    </row>
    <row r="128">
      <c r="E128" s="9"/>
    </row>
    <row r="129">
      <c r="E129" s="9"/>
    </row>
    <row r="130">
      <c r="E130" s="9"/>
    </row>
    <row r="131">
      <c r="E131" s="9"/>
    </row>
    <row r="132">
      <c r="E132" s="9"/>
    </row>
    <row r="133">
      <c r="E133" s="9"/>
    </row>
    <row r="134">
      <c r="E134" s="9"/>
    </row>
    <row r="135">
      <c r="E135" s="9"/>
    </row>
    <row r="136">
      <c r="E136" s="9"/>
    </row>
    <row r="137">
      <c r="E137" s="9"/>
    </row>
    <row r="138">
      <c r="E138" s="9"/>
    </row>
    <row r="139">
      <c r="E139" s="9"/>
    </row>
    <row r="140">
      <c r="E140" s="9"/>
    </row>
    <row r="141">
      <c r="E141" s="9"/>
    </row>
    <row r="142">
      <c r="E142" s="9"/>
    </row>
    <row r="143">
      <c r="E143" s="9"/>
    </row>
    <row r="144">
      <c r="E144" s="9"/>
    </row>
    <row r="145">
      <c r="E145" s="9"/>
    </row>
    <row r="146">
      <c r="E146" s="9"/>
    </row>
    <row r="147">
      <c r="E147" s="9"/>
    </row>
    <row r="148">
      <c r="E148" s="9"/>
    </row>
    <row r="149">
      <c r="E149" s="9"/>
    </row>
    <row r="150">
      <c r="E150" s="9"/>
    </row>
    <row r="151">
      <c r="E151" s="9"/>
    </row>
    <row r="152">
      <c r="E152" s="9"/>
    </row>
    <row r="153">
      <c r="E153" s="9"/>
    </row>
    <row r="154">
      <c r="E154" s="9"/>
    </row>
    <row r="155">
      <c r="E155" s="9"/>
    </row>
    <row r="156">
      <c r="E156" s="9"/>
    </row>
    <row r="157">
      <c r="E157" s="9"/>
    </row>
    <row r="158">
      <c r="E158" s="9"/>
    </row>
    <row r="159">
      <c r="E159" s="9"/>
    </row>
    <row r="160">
      <c r="E160" s="9"/>
    </row>
    <row r="161">
      <c r="E161" s="9"/>
    </row>
    <row r="162">
      <c r="E162" s="9"/>
    </row>
    <row r="163">
      <c r="E163" s="9"/>
    </row>
    <row r="164">
      <c r="E164" s="9"/>
    </row>
    <row r="165">
      <c r="E165" s="9"/>
    </row>
    <row r="166">
      <c r="E166" s="9"/>
    </row>
    <row r="167">
      <c r="E167" s="9"/>
    </row>
    <row r="168">
      <c r="E168" s="9"/>
    </row>
    <row r="169">
      <c r="E169" s="9"/>
    </row>
    <row r="170">
      <c r="E170" s="9"/>
    </row>
    <row r="171">
      <c r="E171" s="9"/>
    </row>
    <row r="172">
      <c r="E172" s="9"/>
    </row>
    <row r="173">
      <c r="E173" s="9"/>
    </row>
    <row r="174">
      <c r="E174" s="9"/>
    </row>
    <row r="175">
      <c r="E175" s="9"/>
    </row>
    <row r="176">
      <c r="E176" s="9"/>
    </row>
    <row r="177">
      <c r="E177" s="9"/>
    </row>
    <row r="178">
      <c r="E178" s="9"/>
    </row>
    <row r="179">
      <c r="E179" s="9"/>
    </row>
    <row r="180">
      <c r="E180" s="9"/>
    </row>
    <row r="181">
      <c r="E181" s="9"/>
    </row>
    <row r="182">
      <c r="E182" s="9"/>
    </row>
    <row r="183">
      <c r="E183" s="9"/>
    </row>
    <row r="184">
      <c r="E184" s="9"/>
    </row>
    <row r="185">
      <c r="E185" s="9"/>
    </row>
    <row r="186">
      <c r="E186" s="9"/>
    </row>
    <row r="187">
      <c r="E187" s="9"/>
    </row>
    <row r="188">
      <c r="E188" s="9"/>
    </row>
    <row r="189">
      <c r="E189" s="9"/>
    </row>
    <row r="190">
      <c r="E190" s="9"/>
    </row>
    <row r="191">
      <c r="E191" s="9"/>
    </row>
    <row r="192">
      <c r="E192" s="9"/>
    </row>
    <row r="193">
      <c r="E193" s="9"/>
    </row>
    <row r="194">
      <c r="E194" s="9"/>
    </row>
    <row r="195">
      <c r="E195" s="9"/>
    </row>
    <row r="196">
      <c r="E196" s="9"/>
    </row>
    <row r="197">
      <c r="E197" s="9"/>
    </row>
    <row r="198">
      <c r="E198" s="9"/>
    </row>
    <row r="199">
      <c r="E199" s="9"/>
    </row>
    <row r="200">
      <c r="E200" s="9"/>
    </row>
    <row r="201">
      <c r="E201" s="9"/>
    </row>
    <row r="202">
      <c r="E202" s="9"/>
    </row>
    <row r="203">
      <c r="E203" s="9"/>
    </row>
    <row r="204">
      <c r="E204" s="9"/>
    </row>
    <row r="205">
      <c r="E205" s="9"/>
    </row>
    <row r="206">
      <c r="E206" s="9"/>
    </row>
    <row r="207">
      <c r="E207" s="9"/>
    </row>
    <row r="208">
      <c r="E208" s="9"/>
    </row>
    <row r="209">
      <c r="E209" s="9"/>
    </row>
    <row r="210">
      <c r="E210" s="9"/>
    </row>
    <row r="211">
      <c r="E211" s="9"/>
    </row>
    <row r="212">
      <c r="E212" s="9"/>
    </row>
    <row r="213">
      <c r="E213" s="9"/>
    </row>
    <row r="214">
      <c r="E214" s="9"/>
    </row>
    <row r="215">
      <c r="E215" s="9"/>
    </row>
    <row r="216">
      <c r="E216" s="9"/>
    </row>
    <row r="217">
      <c r="E217" s="9"/>
    </row>
    <row r="218">
      <c r="E218" s="9"/>
    </row>
    <row r="219">
      <c r="E219" s="9"/>
    </row>
    <row r="220">
      <c r="E220" s="9"/>
    </row>
    <row r="221">
      <c r="E221" s="9"/>
    </row>
    <row r="222">
      <c r="E222" s="9"/>
    </row>
    <row r="223">
      <c r="E223" s="9"/>
    </row>
    <row r="224">
      <c r="E224" s="9"/>
    </row>
    <row r="225">
      <c r="E225" s="9"/>
    </row>
    <row r="226">
      <c r="E226" s="9"/>
    </row>
    <row r="227">
      <c r="E227" s="9"/>
    </row>
    <row r="228">
      <c r="E228" s="9"/>
    </row>
    <row r="229">
      <c r="E229" s="9"/>
    </row>
    <row r="230">
      <c r="E230" s="9"/>
    </row>
    <row r="231">
      <c r="E231" s="9"/>
    </row>
    <row r="232">
      <c r="E232" s="9"/>
    </row>
    <row r="233">
      <c r="E233" s="9"/>
    </row>
    <row r="234">
      <c r="E234" s="9"/>
    </row>
    <row r="235">
      <c r="E235" s="9"/>
    </row>
    <row r="236">
      <c r="E236" s="9"/>
    </row>
    <row r="237">
      <c r="E237" s="9"/>
    </row>
    <row r="238">
      <c r="E238" s="9"/>
    </row>
    <row r="239">
      <c r="E239" s="9"/>
    </row>
    <row r="240">
      <c r="E240" s="9"/>
    </row>
    <row r="241">
      <c r="E241" s="9"/>
    </row>
    <row r="242">
      <c r="E242" s="9"/>
    </row>
    <row r="243">
      <c r="E243" s="9"/>
    </row>
    <row r="244">
      <c r="E244" s="9"/>
    </row>
    <row r="245">
      <c r="E245" s="9"/>
    </row>
    <row r="246">
      <c r="E246" s="9"/>
    </row>
    <row r="247">
      <c r="E247" s="9"/>
    </row>
    <row r="248">
      <c r="E248" s="9"/>
    </row>
    <row r="249">
      <c r="E249" s="9"/>
    </row>
    <row r="250">
      <c r="E250" s="9"/>
    </row>
    <row r="251">
      <c r="E251" s="9"/>
    </row>
    <row r="252">
      <c r="E252" s="9"/>
    </row>
    <row r="253">
      <c r="E253" s="9"/>
    </row>
    <row r="254">
      <c r="E254" s="9"/>
    </row>
    <row r="255">
      <c r="E255" s="9"/>
    </row>
    <row r="256">
      <c r="E256" s="9"/>
    </row>
    <row r="257">
      <c r="E257" s="9"/>
    </row>
    <row r="258">
      <c r="E258" s="9"/>
    </row>
    <row r="259">
      <c r="E259" s="9"/>
    </row>
    <row r="260">
      <c r="E260" s="9"/>
    </row>
    <row r="261">
      <c r="E261" s="9"/>
    </row>
    <row r="262">
      <c r="E262" s="9"/>
    </row>
    <row r="263">
      <c r="E263" s="9"/>
    </row>
    <row r="264">
      <c r="E264" s="9"/>
    </row>
    <row r="265">
      <c r="E265" s="9"/>
    </row>
    <row r="266">
      <c r="E266" s="9"/>
    </row>
    <row r="267">
      <c r="E267" s="9"/>
    </row>
    <row r="268">
      <c r="E268" s="9"/>
    </row>
    <row r="269">
      <c r="E269" s="9"/>
    </row>
    <row r="270">
      <c r="E270" s="9"/>
    </row>
    <row r="271">
      <c r="E271" s="9"/>
    </row>
    <row r="272">
      <c r="E272" s="9"/>
    </row>
    <row r="273">
      <c r="E273" s="9"/>
    </row>
    <row r="274">
      <c r="E274" s="9"/>
    </row>
    <row r="275">
      <c r="E275" s="9"/>
    </row>
    <row r="276">
      <c r="E276" s="9"/>
    </row>
    <row r="277">
      <c r="E277" s="9"/>
    </row>
    <row r="278">
      <c r="E278" s="9"/>
    </row>
    <row r="279">
      <c r="E279" s="9"/>
    </row>
    <row r="280">
      <c r="E280" s="9"/>
    </row>
    <row r="281">
      <c r="E281" s="9"/>
    </row>
    <row r="282">
      <c r="E282" s="9"/>
    </row>
    <row r="283">
      <c r="E283" s="9"/>
    </row>
    <row r="284">
      <c r="E284" s="9"/>
    </row>
    <row r="285">
      <c r="E285" s="9"/>
    </row>
    <row r="286">
      <c r="E286" s="9"/>
    </row>
    <row r="287">
      <c r="E287" s="9"/>
    </row>
    <row r="288">
      <c r="E288" s="9"/>
    </row>
    <row r="289">
      <c r="E289" s="9"/>
    </row>
    <row r="290">
      <c r="E290" s="9"/>
    </row>
    <row r="291">
      <c r="E291" s="9"/>
    </row>
    <row r="292">
      <c r="E292" s="9"/>
    </row>
    <row r="293">
      <c r="E293" s="9"/>
    </row>
    <row r="294">
      <c r="E294" s="9"/>
    </row>
    <row r="295">
      <c r="E295" s="9"/>
    </row>
    <row r="296">
      <c r="E296" s="9"/>
    </row>
    <row r="297">
      <c r="E297" s="9"/>
    </row>
    <row r="298">
      <c r="E298" s="9"/>
    </row>
    <row r="299">
      <c r="E299" s="9"/>
    </row>
    <row r="300">
      <c r="E300" s="9"/>
    </row>
    <row r="301">
      <c r="E301" s="9"/>
    </row>
    <row r="302">
      <c r="E302" s="9"/>
    </row>
    <row r="303">
      <c r="E303" s="9"/>
    </row>
    <row r="304">
      <c r="E304" s="9"/>
    </row>
    <row r="305">
      <c r="E305" s="9"/>
    </row>
    <row r="306">
      <c r="E306" s="9"/>
    </row>
    <row r="307">
      <c r="E307" s="9"/>
    </row>
    <row r="308">
      <c r="E308" s="9"/>
    </row>
    <row r="309">
      <c r="E309" s="9"/>
    </row>
    <row r="310">
      <c r="E310" s="9"/>
    </row>
    <row r="311">
      <c r="E311" s="9"/>
    </row>
    <row r="312">
      <c r="E312" s="9"/>
    </row>
    <row r="313">
      <c r="E313" s="9"/>
    </row>
    <row r="314">
      <c r="E314" s="9"/>
    </row>
    <row r="315">
      <c r="E315" s="9"/>
    </row>
    <row r="316">
      <c r="E316" s="9"/>
    </row>
    <row r="317">
      <c r="E317" s="9"/>
    </row>
    <row r="318">
      <c r="E318" s="9"/>
    </row>
    <row r="319">
      <c r="E319" s="9"/>
    </row>
    <row r="320">
      <c r="E320" s="9"/>
    </row>
    <row r="321">
      <c r="E321" s="9"/>
    </row>
    <row r="322">
      <c r="E322" s="9"/>
    </row>
    <row r="323">
      <c r="E323" s="9"/>
    </row>
    <row r="324">
      <c r="E324" s="9"/>
    </row>
    <row r="325">
      <c r="E325" s="9"/>
    </row>
    <row r="326">
      <c r="E326" s="9"/>
    </row>
    <row r="327">
      <c r="E327" s="9"/>
    </row>
    <row r="328">
      <c r="E328" s="9"/>
    </row>
    <row r="329">
      <c r="E329" s="9"/>
    </row>
    <row r="330">
      <c r="E330" s="9"/>
    </row>
    <row r="331">
      <c r="E331" s="9"/>
    </row>
    <row r="332">
      <c r="E332" s="9"/>
    </row>
    <row r="333">
      <c r="E333" s="9"/>
    </row>
    <row r="334">
      <c r="E334" s="9"/>
    </row>
    <row r="335">
      <c r="E335" s="9"/>
    </row>
    <row r="336">
      <c r="E336" s="9"/>
    </row>
    <row r="337">
      <c r="E337" s="9"/>
    </row>
    <row r="338">
      <c r="E338" s="9"/>
    </row>
    <row r="339">
      <c r="E339" s="9"/>
    </row>
    <row r="340">
      <c r="E340" s="9"/>
    </row>
    <row r="341">
      <c r="E341" s="9"/>
    </row>
    <row r="342">
      <c r="E342" s="9"/>
    </row>
    <row r="343">
      <c r="E343" s="9"/>
    </row>
    <row r="344">
      <c r="E344" s="9"/>
    </row>
    <row r="345">
      <c r="E345" s="9"/>
    </row>
    <row r="346">
      <c r="E346" s="9"/>
    </row>
    <row r="347">
      <c r="E347" s="9"/>
    </row>
    <row r="348">
      <c r="E348" s="9"/>
    </row>
    <row r="349">
      <c r="E349" s="9"/>
    </row>
    <row r="350">
      <c r="E350" s="9"/>
    </row>
    <row r="351">
      <c r="E351" s="9"/>
    </row>
    <row r="352">
      <c r="E352" s="9"/>
    </row>
    <row r="353">
      <c r="E353" s="9"/>
    </row>
    <row r="354">
      <c r="E354" s="9"/>
    </row>
    <row r="355">
      <c r="E355" s="9"/>
    </row>
    <row r="356">
      <c r="E356" s="9"/>
    </row>
    <row r="357">
      <c r="E357" s="9"/>
    </row>
    <row r="358">
      <c r="E358" s="9"/>
    </row>
    <row r="359">
      <c r="E359" s="9"/>
    </row>
    <row r="360">
      <c r="E360" s="9"/>
    </row>
    <row r="361">
      <c r="E361" s="9"/>
    </row>
    <row r="362">
      <c r="E362" s="9"/>
    </row>
    <row r="363">
      <c r="E363" s="9"/>
    </row>
    <row r="364">
      <c r="E364" s="9"/>
    </row>
    <row r="365">
      <c r="E365" s="9"/>
    </row>
    <row r="366">
      <c r="E366" s="9"/>
    </row>
    <row r="367">
      <c r="E367" s="9"/>
    </row>
    <row r="368">
      <c r="E368" s="9"/>
    </row>
    <row r="369">
      <c r="E369" s="9"/>
    </row>
    <row r="370">
      <c r="E370" s="9"/>
    </row>
    <row r="371">
      <c r="E371" s="9"/>
    </row>
    <row r="372">
      <c r="E372" s="9"/>
    </row>
    <row r="373">
      <c r="E373" s="9"/>
    </row>
    <row r="374">
      <c r="E374" s="9"/>
    </row>
    <row r="375">
      <c r="E375" s="9"/>
    </row>
    <row r="376">
      <c r="E376" s="9"/>
    </row>
    <row r="377">
      <c r="E377" s="9"/>
    </row>
    <row r="378">
      <c r="E378" s="9"/>
    </row>
    <row r="379">
      <c r="E379" s="9"/>
    </row>
    <row r="380">
      <c r="E380" s="9"/>
    </row>
    <row r="381">
      <c r="E381" s="9"/>
    </row>
    <row r="382">
      <c r="E382" s="9"/>
    </row>
    <row r="383">
      <c r="E383" s="9"/>
    </row>
    <row r="384">
      <c r="E384" s="9"/>
    </row>
    <row r="385">
      <c r="E385" s="9"/>
    </row>
    <row r="386">
      <c r="E386" s="9"/>
    </row>
    <row r="387">
      <c r="E387" s="9"/>
    </row>
    <row r="388">
      <c r="E388" s="9"/>
    </row>
    <row r="389">
      <c r="E389" s="9"/>
    </row>
    <row r="390">
      <c r="E390" s="9"/>
    </row>
    <row r="391">
      <c r="E391" s="9"/>
    </row>
    <row r="392">
      <c r="E392" s="9"/>
    </row>
    <row r="393">
      <c r="E393" s="9"/>
    </row>
    <row r="394">
      <c r="E394" s="9"/>
    </row>
    <row r="395">
      <c r="E395" s="9"/>
    </row>
    <row r="396">
      <c r="E396" s="9"/>
    </row>
    <row r="397">
      <c r="E397" s="9"/>
    </row>
    <row r="398">
      <c r="E398" s="9"/>
    </row>
    <row r="399">
      <c r="E399" s="9"/>
    </row>
    <row r="400">
      <c r="E400" s="9"/>
    </row>
    <row r="401">
      <c r="E401" s="9"/>
    </row>
    <row r="402">
      <c r="E402" s="9"/>
    </row>
    <row r="403">
      <c r="E403" s="9"/>
    </row>
    <row r="404">
      <c r="E404" s="9"/>
    </row>
    <row r="405">
      <c r="E405" s="9"/>
    </row>
    <row r="406">
      <c r="E406" s="9"/>
    </row>
    <row r="407">
      <c r="E407" s="9"/>
    </row>
    <row r="408">
      <c r="E408" s="9"/>
    </row>
    <row r="409">
      <c r="E409" s="9"/>
    </row>
    <row r="410">
      <c r="E410" s="9"/>
    </row>
    <row r="411">
      <c r="E411" s="9"/>
    </row>
    <row r="412">
      <c r="E412" s="9"/>
    </row>
    <row r="413">
      <c r="E413" s="9"/>
    </row>
    <row r="414">
      <c r="E414" s="9"/>
    </row>
    <row r="415">
      <c r="E415" s="9"/>
    </row>
    <row r="416">
      <c r="E416" s="9"/>
    </row>
    <row r="417">
      <c r="E417" s="9"/>
    </row>
    <row r="418">
      <c r="E418" s="9"/>
    </row>
    <row r="419">
      <c r="E419" s="9"/>
    </row>
    <row r="420">
      <c r="E420" s="9"/>
    </row>
    <row r="421">
      <c r="E421" s="9"/>
    </row>
    <row r="422">
      <c r="E422" s="9"/>
    </row>
    <row r="423">
      <c r="E423" s="9"/>
    </row>
    <row r="424">
      <c r="E424" s="9"/>
    </row>
    <row r="425">
      <c r="E425" s="9"/>
    </row>
    <row r="426">
      <c r="E426" s="9"/>
    </row>
    <row r="427">
      <c r="E427" s="9"/>
    </row>
    <row r="428">
      <c r="E428" s="9"/>
    </row>
    <row r="429">
      <c r="E429" s="9"/>
    </row>
    <row r="430">
      <c r="E430" s="9"/>
    </row>
    <row r="431">
      <c r="E431" s="9"/>
    </row>
    <row r="432">
      <c r="E432" s="9"/>
    </row>
    <row r="433">
      <c r="E433" s="9"/>
    </row>
    <row r="434">
      <c r="E434" s="9"/>
    </row>
    <row r="435">
      <c r="E435" s="9"/>
    </row>
    <row r="436">
      <c r="E436" s="9"/>
    </row>
    <row r="437">
      <c r="E437" s="9"/>
    </row>
    <row r="438">
      <c r="E438" s="9"/>
    </row>
    <row r="439">
      <c r="E439" s="9"/>
    </row>
    <row r="440">
      <c r="E440" s="9"/>
    </row>
    <row r="441">
      <c r="E441" s="9"/>
    </row>
    <row r="442">
      <c r="E442" s="9"/>
    </row>
    <row r="443">
      <c r="E443" s="9"/>
    </row>
    <row r="444">
      <c r="E444" s="9"/>
    </row>
    <row r="445">
      <c r="E445" s="9"/>
    </row>
    <row r="446">
      <c r="E446" s="9"/>
    </row>
    <row r="447">
      <c r="E447" s="9"/>
    </row>
    <row r="448">
      <c r="E448" s="9"/>
    </row>
    <row r="449">
      <c r="E449" s="9"/>
    </row>
    <row r="450">
      <c r="E450" s="9"/>
    </row>
    <row r="451">
      <c r="E451" s="9"/>
    </row>
    <row r="452">
      <c r="E452" s="9"/>
    </row>
    <row r="453">
      <c r="E453" s="9"/>
    </row>
    <row r="454">
      <c r="E454" s="9"/>
    </row>
    <row r="455">
      <c r="E455" s="9"/>
    </row>
    <row r="456">
      <c r="E456" s="9"/>
    </row>
    <row r="457">
      <c r="E457" s="9"/>
    </row>
    <row r="458">
      <c r="E458" s="9"/>
    </row>
    <row r="459">
      <c r="E459" s="9"/>
    </row>
    <row r="460">
      <c r="E460" s="9"/>
    </row>
    <row r="461">
      <c r="E461" s="9"/>
    </row>
    <row r="462">
      <c r="E462" s="9"/>
    </row>
    <row r="463">
      <c r="E463" s="9"/>
    </row>
    <row r="464">
      <c r="E464" s="9"/>
    </row>
    <row r="465">
      <c r="E465" s="9"/>
    </row>
    <row r="466">
      <c r="E466" s="9"/>
    </row>
    <row r="467">
      <c r="E467" s="9"/>
    </row>
    <row r="468">
      <c r="E468" s="9"/>
    </row>
    <row r="469">
      <c r="E469" s="9"/>
    </row>
    <row r="470">
      <c r="E470" s="9"/>
    </row>
    <row r="471">
      <c r="E471" s="9"/>
    </row>
    <row r="472">
      <c r="E472" s="9"/>
    </row>
    <row r="473">
      <c r="E473" s="9"/>
    </row>
    <row r="474">
      <c r="E474" s="9"/>
    </row>
    <row r="475">
      <c r="E475" s="9"/>
    </row>
    <row r="476">
      <c r="E476" s="9"/>
    </row>
    <row r="477">
      <c r="E477" s="9"/>
    </row>
    <row r="478">
      <c r="E478" s="9"/>
    </row>
    <row r="479">
      <c r="E479" s="9"/>
    </row>
    <row r="480">
      <c r="E480" s="9"/>
    </row>
    <row r="481">
      <c r="E481" s="9"/>
    </row>
    <row r="482">
      <c r="E482" s="9"/>
    </row>
    <row r="483">
      <c r="E483" s="9"/>
    </row>
    <row r="484">
      <c r="E484" s="9"/>
    </row>
    <row r="485">
      <c r="E485" s="9"/>
    </row>
    <row r="486">
      <c r="E486" s="9"/>
    </row>
    <row r="487">
      <c r="E487" s="9"/>
    </row>
    <row r="488">
      <c r="E488" s="9"/>
    </row>
    <row r="489">
      <c r="E489" s="9"/>
    </row>
    <row r="490">
      <c r="E490" s="9"/>
    </row>
    <row r="491">
      <c r="E491" s="9"/>
    </row>
    <row r="492">
      <c r="E492" s="9"/>
    </row>
    <row r="493">
      <c r="E493" s="9"/>
    </row>
    <row r="494">
      <c r="E494" s="9"/>
    </row>
    <row r="495">
      <c r="E495" s="9"/>
    </row>
    <row r="496">
      <c r="E496" s="9"/>
    </row>
    <row r="497">
      <c r="E497" s="9"/>
    </row>
    <row r="498">
      <c r="E498" s="9"/>
    </row>
    <row r="499">
      <c r="E499" s="9"/>
    </row>
    <row r="500">
      <c r="E500" s="9"/>
    </row>
    <row r="501">
      <c r="E501" s="9"/>
    </row>
    <row r="502">
      <c r="E502" s="9"/>
    </row>
    <row r="503">
      <c r="E503" s="9"/>
    </row>
    <row r="504">
      <c r="E504" s="9"/>
    </row>
    <row r="505">
      <c r="E505" s="9"/>
    </row>
    <row r="506">
      <c r="E506" s="9"/>
    </row>
    <row r="507">
      <c r="E507" s="9"/>
    </row>
    <row r="508">
      <c r="E508" s="9"/>
    </row>
    <row r="509">
      <c r="E509" s="9"/>
    </row>
    <row r="510">
      <c r="E510" s="9"/>
    </row>
    <row r="511">
      <c r="E511" s="9"/>
    </row>
    <row r="512">
      <c r="E512" s="9"/>
    </row>
    <row r="513">
      <c r="E513" s="9"/>
    </row>
    <row r="514">
      <c r="E514" s="9"/>
    </row>
    <row r="515">
      <c r="E515" s="9"/>
    </row>
    <row r="516">
      <c r="E516" s="9"/>
    </row>
    <row r="517">
      <c r="E517" s="9"/>
    </row>
    <row r="518">
      <c r="E518" s="9"/>
    </row>
    <row r="519">
      <c r="E519" s="9"/>
    </row>
    <row r="520">
      <c r="E520" s="9"/>
    </row>
    <row r="521">
      <c r="E521" s="9"/>
    </row>
    <row r="522">
      <c r="E522" s="9"/>
    </row>
    <row r="523">
      <c r="E523" s="9"/>
    </row>
    <row r="524">
      <c r="E524" s="9"/>
    </row>
    <row r="525">
      <c r="E525" s="9"/>
    </row>
    <row r="526">
      <c r="E526" s="9"/>
    </row>
    <row r="527">
      <c r="E527" s="9"/>
    </row>
    <row r="528">
      <c r="E528" s="9"/>
    </row>
    <row r="529">
      <c r="E529" s="9"/>
    </row>
    <row r="530">
      <c r="E530" s="9"/>
    </row>
    <row r="531">
      <c r="E531" s="9"/>
    </row>
    <row r="532">
      <c r="E532" s="9"/>
    </row>
    <row r="533">
      <c r="E533" s="9"/>
    </row>
    <row r="534">
      <c r="E534" s="9"/>
    </row>
    <row r="535">
      <c r="E535" s="9"/>
    </row>
    <row r="536">
      <c r="E536" s="9"/>
    </row>
    <row r="537">
      <c r="E537" s="9"/>
    </row>
    <row r="538">
      <c r="E538" s="9"/>
    </row>
    <row r="539">
      <c r="E539" s="9"/>
    </row>
    <row r="540">
      <c r="E540" s="9"/>
    </row>
    <row r="541">
      <c r="E541" s="9"/>
    </row>
    <row r="542">
      <c r="E542" s="9"/>
    </row>
    <row r="543">
      <c r="E543" s="9"/>
    </row>
    <row r="544">
      <c r="E544" s="9"/>
    </row>
    <row r="545">
      <c r="E545" s="9"/>
    </row>
    <row r="546">
      <c r="E546" s="9"/>
    </row>
    <row r="547">
      <c r="E547" s="9"/>
    </row>
    <row r="548">
      <c r="E548" s="9"/>
    </row>
    <row r="549">
      <c r="E549" s="9"/>
    </row>
    <row r="550">
      <c r="E550" s="9"/>
    </row>
    <row r="551">
      <c r="E551" s="9"/>
    </row>
    <row r="552">
      <c r="E552" s="9"/>
    </row>
    <row r="553">
      <c r="E553" s="9"/>
    </row>
    <row r="554">
      <c r="E554" s="9"/>
    </row>
    <row r="555">
      <c r="E555" s="9"/>
    </row>
    <row r="556">
      <c r="E556" s="9"/>
    </row>
    <row r="557">
      <c r="E557" s="9"/>
    </row>
    <row r="558">
      <c r="E558" s="9"/>
    </row>
    <row r="559">
      <c r="E559" s="9"/>
    </row>
    <row r="560">
      <c r="E560" s="9"/>
    </row>
    <row r="561">
      <c r="E561" s="9"/>
    </row>
    <row r="562">
      <c r="E562" s="9"/>
    </row>
    <row r="563">
      <c r="E563" s="9"/>
    </row>
    <row r="564">
      <c r="E564" s="9"/>
    </row>
    <row r="565">
      <c r="E565" s="9"/>
    </row>
    <row r="566">
      <c r="E566" s="9"/>
    </row>
    <row r="567">
      <c r="E567" s="9"/>
    </row>
    <row r="568">
      <c r="E568" s="9"/>
    </row>
    <row r="569">
      <c r="E569" s="9"/>
    </row>
    <row r="570">
      <c r="E570" s="9"/>
    </row>
    <row r="571">
      <c r="E571" s="9"/>
    </row>
    <row r="572">
      <c r="E572" s="9"/>
    </row>
    <row r="573">
      <c r="E573" s="9"/>
    </row>
    <row r="574">
      <c r="E574" s="9"/>
    </row>
    <row r="575">
      <c r="E575" s="9"/>
    </row>
    <row r="576">
      <c r="E576" s="9"/>
    </row>
    <row r="577">
      <c r="E577" s="9"/>
    </row>
    <row r="578">
      <c r="E578" s="9"/>
    </row>
    <row r="579">
      <c r="E579" s="9"/>
    </row>
    <row r="580">
      <c r="E580" s="9"/>
    </row>
    <row r="581">
      <c r="E581" s="9"/>
    </row>
    <row r="582">
      <c r="E582" s="9"/>
    </row>
    <row r="583">
      <c r="E583" s="9"/>
    </row>
    <row r="584">
      <c r="E584" s="9"/>
    </row>
    <row r="585">
      <c r="E585" s="9"/>
    </row>
    <row r="586">
      <c r="E586" s="9"/>
    </row>
    <row r="587">
      <c r="E587" s="9"/>
    </row>
    <row r="588">
      <c r="E588" s="9"/>
    </row>
    <row r="589">
      <c r="E589" s="9"/>
    </row>
    <row r="590">
      <c r="E590" s="9"/>
    </row>
    <row r="591">
      <c r="E591" s="9"/>
    </row>
    <row r="592">
      <c r="E592" s="9"/>
    </row>
    <row r="593">
      <c r="E593" s="9"/>
    </row>
    <row r="594">
      <c r="E594" s="9"/>
    </row>
    <row r="595">
      <c r="E595" s="9"/>
    </row>
    <row r="596">
      <c r="E596" s="9"/>
    </row>
    <row r="597">
      <c r="E597" s="9"/>
    </row>
    <row r="598">
      <c r="E598" s="9"/>
    </row>
    <row r="599">
      <c r="E599" s="9"/>
    </row>
    <row r="600">
      <c r="E600" s="9"/>
    </row>
    <row r="601">
      <c r="E601" s="9"/>
    </row>
    <row r="602">
      <c r="E602" s="9"/>
    </row>
    <row r="603">
      <c r="E603" s="9"/>
    </row>
    <row r="604">
      <c r="E604" s="9"/>
    </row>
    <row r="605">
      <c r="E605" s="9"/>
    </row>
    <row r="606">
      <c r="E606" s="9"/>
    </row>
    <row r="607">
      <c r="E607" s="9"/>
    </row>
    <row r="608">
      <c r="E608" s="9"/>
    </row>
    <row r="609">
      <c r="E609" s="9"/>
    </row>
    <row r="610">
      <c r="E610" s="9"/>
    </row>
    <row r="611">
      <c r="E611" s="9"/>
    </row>
    <row r="612">
      <c r="E612" s="9"/>
    </row>
    <row r="613">
      <c r="E613" s="9"/>
    </row>
    <row r="614">
      <c r="E614" s="9"/>
    </row>
    <row r="615">
      <c r="E615" s="9"/>
    </row>
    <row r="616">
      <c r="E616" s="9"/>
    </row>
    <row r="617">
      <c r="E617" s="9"/>
    </row>
    <row r="618">
      <c r="E618" s="9"/>
    </row>
    <row r="619">
      <c r="E619" s="9"/>
    </row>
    <row r="620">
      <c r="E620" s="9"/>
    </row>
    <row r="621">
      <c r="E621" s="9"/>
    </row>
    <row r="622">
      <c r="E622" s="9"/>
    </row>
    <row r="623">
      <c r="E623" s="9"/>
    </row>
    <row r="624">
      <c r="E624" s="9"/>
    </row>
    <row r="625">
      <c r="E625" s="9"/>
    </row>
    <row r="626">
      <c r="E626" s="9"/>
    </row>
    <row r="627">
      <c r="E627" s="9"/>
    </row>
    <row r="628">
      <c r="E628" s="9"/>
    </row>
    <row r="629">
      <c r="E629" s="9"/>
    </row>
    <row r="630">
      <c r="E630" s="9"/>
    </row>
    <row r="631">
      <c r="E631" s="9"/>
    </row>
    <row r="632">
      <c r="E632" s="9"/>
    </row>
    <row r="633">
      <c r="E633" s="9"/>
    </row>
    <row r="634">
      <c r="E634" s="9"/>
    </row>
    <row r="635">
      <c r="E635" s="9"/>
    </row>
    <row r="636">
      <c r="E636" s="9"/>
    </row>
    <row r="637">
      <c r="E637" s="9"/>
    </row>
    <row r="638">
      <c r="E638" s="9"/>
    </row>
    <row r="639">
      <c r="E639" s="9"/>
    </row>
    <row r="640">
      <c r="E640" s="9"/>
    </row>
    <row r="641">
      <c r="E641" s="9"/>
    </row>
    <row r="642">
      <c r="E642" s="9"/>
    </row>
    <row r="643">
      <c r="E643" s="9"/>
    </row>
    <row r="644">
      <c r="E644" s="9"/>
    </row>
    <row r="645">
      <c r="E645" s="9"/>
    </row>
    <row r="646">
      <c r="E646" s="9"/>
    </row>
    <row r="647">
      <c r="E647" s="9"/>
    </row>
    <row r="648">
      <c r="E648" s="9"/>
    </row>
    <row r="649">
      <c r="E649" s="9"/>
    </row>
    <row r="650">
      <c r="E650" s="9"/>
    </row>
    <row r="651">
      <c r="E651" s="9"/>
    </row>
    <row r="652">
      <c r="E652" s="9"/>
    </row>
    <row r="653">
      <c r="E653" s="9"/>
    </row>
    <row r="654">
      <c r="E654" s="9"/>
    </row>
    <row r="655">
      <c r="E655" s="9"/>
    </row>
    <row r="656">
      <c r="E656" s="9"/>
    </row>
    <row r="657">
      <c r="E657" s="9"/>
    </row>
    <row r="658">
      <c r="E658" s="9"/>
    </row>
    <row r="659">
      <c r="E659" s="9"/>
    </row>
    <row r="660">
      <c r="E660" s="9"/>
    </row>
    <row r="661">
      <c r="E661" s="9"/>
    </row>
    <row r="662">
      <c r="E662" s="9"/>
    </row>
    <row r="663">
      <c r="E663" s="9"/>
    </row>
    <row r="664">
      <c r="E664" s="9"/>
    </row>
    <row r="665">
      <c r="E665" s="9"/>
    </row>
    <row r="666">
      <c r="E666" s="9"/>
    </row>
    <row r="667">
      <c r="E667" s="9"/>
    </row>
    <row r="668">
      <c r="E668" s="9"/>
    </row>
    <row r="669">
      <c r="E669" s="9"/>
    </row>
    <row r="670">
      <c r="E670" s="9"/>
    </row>
    <row r="671">
      <c r="E671" s="9"/>
    </row>
    <row r="672">
      <c r="E672" s="9"/>
    </row>
    <row r="673">
      <c r="E673" s="9"/>
    </row>
    <row r="674">
      <c r="E674" s="9"/>
    </row>
    <row r="675">
      <c r="E675" s="9"/>
    </row>
    <row r="676">
      <c r="E676" s="9"/>
    </row>
    <row r="677">
      <c r="E677" s="9"/>
    </row>
    <row r="678">
      <c r="E678" s="9"/>
    </row>
    <row r="679">
      <c r="E679" s="9"/>
    </row>
    <row r="680">
      <c r="E680" s="9"/>
    </row>
    <row r="681">
      <c r="E681" s="9"/>
    </row>
    <row r="682">
      <c r="E682" s="9"/>
    </row>
    <row r="683">
      <c r="E683" s="9"/>
    </row>
    <row r="684">
      <c r="E684" s="9"/>
    </row>
    <row r="685">
      <c r="E685" s="9"/>
    </row>
    <row r="686">
      <c r="E686" s="9"/>
    </row>
    <row r="687">
      <c r="E687" s="9"/>
    </row>
    <row r="688">
      <c r="E688" s="9"/>
    </row>
    <row r="689">
      <c r="E689" s="9"/>
    </row>
    <row r="690">
      <c r="E690" s="9"/>
    </row>
    <row r="691">
      <c r="E691" s="9"/>
    </row>
    <row r="692">
      <c r="E692" s="9"/>
    </row>
    <row r="693">
      <c r="E693" s="9"/>
    </row>
    <row r="694">
      <c r="E694" s="9"/>
    </row>
    <row r="695">
      <c r="E695" s="9"/>
    </row>
    <row r="696">
      <c r="E696" s="9"/>
    </row>
    <row r="697">
      <c r="E697" s="9"/>
    </row>
    <row r="698">
      <c r="E698" s="9"/>
    </row>
    <row r="699">
      <c r="E699" s="9"/>
    </row>
    <row r="700">
      <c r="E700" s="9"/>
    </row>
    <row r="701">
      <c r="E701" s="9"/>
    </row>
    <row r="702">
      <c r="E702" s="9"/>
    </row>
    <row r="703">
      <c r="E703" s="9"/>
    </row>
    <row r="704">
      <c r="E704" s="9"/>
    </row>
    <row r="705">
      <c r="E705" s="9"/>
    </row>
    <row r="706">
      <c r="E706" s="9"/>
    </row>
    <row r="707">
      <c r="E707" s="9"/>
    </row>
    <row r="708">
      <c r="E708" s="9"/>
    </row>
    <row r="709">
      <c r="E709" s="9"/>
    </row>
    <row r="710">
      <c r="E710" s="9"/>
    </row>
    <row r="711">
      <c r="E711" s="9"/>
    </row>
    <row r="712">
      <c r="E712" s="9"/>
    </row>
    <row r="713">
      <c r="E713" s="9"/>
    </row>
    <row r="714">
      <c r="E714" s="9"/>
    </row>
    <row r="715">
      <c r="E715" s="9"/>
    </row>
    <row r="716">
      <c r="E716" s="9"/>
    </row>
    <row r="717">
      <c r="E717" s="9"/>
    </row>
    <row r="718">
      <c r="E718" s="9"/>
    </row>
    <row r="719">
      <c r="E719" s="9"/>
    </row>
    <row r="720">
      <c r="E720" s="9"/>
    </row>
    <row r="721">
      <c r="E721" s="9"/>
    </row>
    <row r="722">
      <c r="E722" s="9"/>
    </row>
    <row r="723">
      <c r="E723" s="9"/>
    </row>
    <row r="724">
      <c r="E724" s="9"/>
    </row>
    <row r="725">
      <c r="E725" s="9"/>
    </row>
    <row r="726">
      <c r="E726" s="9"/>
    </row>
    <row r="727">
      <c r="E727" s="9"/>
    </row>
    <row r="728">
      <c r="E728" s="9"/>
    </row>
    <row r="729">
      <c r="E729" s="9"/>
    </row>
    <row r="730">
      <c r="E730" s="9"/>
    </row>
    <row r="731">
      <c r="E731" s="9"/>
    </row>
    <row r="732">
      <c r="E732" s="9"/>
    </row>
    <row r="733">
      <c r="E733" s="9"/>
    </row>
    <row r="734">
      <c r="E734" s="9"/>
    </row>
    <row r="735">
      <c r="E735" s="9"/>
    </row>
    <row r="736">
      <c r="E736" s="9"/>
    </row>
    <row r="737">
      <c r="E737" s="9"/>
    </row>
    <row r="738">
      <c r="E738" s="9"/>
    </row>
    <row r="739">
      <c r="E739" s="9"/>
    </row>
    <row r="740">
      <c r="E740" s="9"/>
    </row>
    <row r="741">
      <c r="E741" s="9"/>
    </row>
    <row r="742">
      <c r="E742" s="9"/>
    </row>
    <row r="743">
      <c r="E743" s="9"/>
    </row>
    <row r="744">
      <c r="E744" s="9"/>
    </row>
    <row r="745">
      <c r="E745" s="9"/>
    </row>
    <row r="746">
      <c r="E746" s="9"/>
    </row>
    <row r="747">
      <c r="E747" s="9"/>
    </row>
    <row r="748">
      <c r="E748" s="9"/>
    </row>
    <row r="749">
      <c r="E749" s="9"/>
    </row>
    <row r="750">
      <c r="E750" s="9"/>
    </row>
    <row r="751">
      <c r="E751" s="9"/>
    </row>
    <row r="752">
      <c r="E752" s="9"/>
    </row>
    <row r="753">
      <c r="E753" s="9"/>
    </row>
    <row r="754">
      <c r="E754" s="9"/>
    </row>
    <row r="755">
      <c r="E755" s="9"/>
    </row>
    <row r="756">
      <c r="E756" s="9"/>
    </row>
    <row r="757">
      <c r="E757" s="9"/>
    </row>
    <row r="758">
      <c r="E758" s="9"/>
    </row>
    <row r="759">
      <c r="E759" s="9"/>
    </row>
    <row r="760">
      <c r="E760" s="9"/>
    </row>
    <row r="761">
      <c r="E761" s="9"/>
    </row>
    <row r="762">
      <c r="E762" s="9"/>
    </row>
    <row r="763">
      <c r="E763" s="9"/>
    </row>
    <row r="764">
      <c r="E764" s="9"/>
    </row>
    <row r="765">
      <c r="E765" s="9"/>
    </row>
    <row r="766">
      <c r="E766" s="9"/>
    </row>
    <row r="767">
      <c r="E767" s="9"/>
    </row>
    <row r="768">
      <c r="E768" s="9"/>
    </row>
    <row r="769">
      <c r="E769" s="9"/>
    </row>
    <row r="770">
      <c r="E770" s="9"/>
    </row>
    <row r="771">
      <c r="E771" s="9"/>
    </row>
    <row r="772">
      <c r="E772" s="9"/>
    </row>
    <row r="773">
      <c r="E773" s="9"/>
    </row>
    <row r="774">
      <c r="E774" s="9"/>
    </row>
    <row r="775">
      <c r="E775" s="9"/>
    </row>
    <row r="776">
      <c r="E776" s="9"/>
    </row>
    <row r="777">
      <c r="E777" s="9"/>
    </row>
    <row r="778">
      <c r="E778" s="9"/>
    </row>
    <row r="779">
      <c r="E779" s="9"/>
    </row>
    <row r="780">
      <c r="E780" s="9"/>
    </row>
    <row r="781">
      <c r="E781" s="9"/>
    </row>
    <row r="782">
      <c r="E782" s="9"/>
    </row>
    <row r="783">
      <c r="E783" s="9"/>
    </row>
    <row r="784">
      <c r="E784" s="9"/>
    </row>
    <row r="785">
      <c r="E785" s="9"/>
    </row>
    <row r="786">
      <c r="E786" s="9"/>
    </row>
    <row r="787">
      <c r="E787" s="9"/>
    </row>
    <row r="788">
      <c r="E788" s="9"/>
    </row>
    <row r="789">
      <c r="E789" s="9"/>
    </row>
    <row r="790">
      <c r="E790" s="9"/>
    </row>
    <row r="791">
      <c r="E791" s="9"/>
    </row>
    <row r="792">
      <c r="E792" s="9"/>
    </row>
    <row r="793">
      <c r="E793" s="9"/>
    </row>
    <row r="794">
      <c r="E794" s="9"/>
    </row>
    <row r="795">
      <c r="E795" s="9"/>
    </row>
    <row r="796">
      <c r="E796" s="9"/>
    </row>
    <row r="797">
      <c r="E797" s="9"/>
    </row>
    <row r="798">
      <c r="E798" s="9"/>
    </row>
    <row r="799">
      <c r="E799" s="9"/>
    </row>
    <row r="800">
      <c r="E800" s="9"/>
    </row>
    <row r="801">
      <c r="E801" s="9"/>
    </row>
    <row r="802">
      <c r="E802" s="9"/>
    </row>
    <row r="803">
      <c r="E803" s="9"/>
    </row>
    <row r="804">
      <c r="E804" s="9"/>
    </row>
    <row r="805">
      <c r="E805" s="9"/>
    </row>
    <row r="806">
      <c r="E806" s="9"/>
    </row>
    <row r="807">
      <c r="E807" s="9"/>
    </row>
    <row r="808">
      <c r="E808" s="9"/>
    </row>
    <row r="809">
      <c r="E809" s="9"/>
    </row>
    <row r="810">
      <c r="E810" s="9"/>
    </row>
    <row r="811">
      <c r="E811" s="9"/>
    </row>
    <row r="812">
      <c r="E812" s="9"/>
    </row>
    <row r="813">
      <c r="E813" s="9"/>
    </row>
    <row r="814">
      <c r="E814" s="9"/>
    </row>
    <row r="815">
      <c r="E815" s="9"/>
    </row>
    <row r="816">
      <c r="E816" s="9"/>
    </row>
    <row r="817">
      <c r="E817" s="9"/>
    </row>
    <row r="818">
      <c r="E818" s="9"/>
    </row>
    <row r="819">
      <c r="E819" s="9"/>
    </row>
    <row r="820">
      <c r="E820" s="9"/>
    </row>
    <row r="821">
      <c r="E821" s="9"/>
    </row>
    <row r="822">
      <c r="E822" s="9"/>
    </row>
    <row r="823">
      <c r="E823" s="9"/>
    </row>
    <row r="824">
      <c r="E824" s="9"/>
    </row>
    <row r="825">
      <c r="E825" s="9"/>
    </row>
    <row r="826">
      <c r="E826" s="9"/>
    </row>
    <row r="827">
      <c r="E827" s="9"/>
    </row>
    <row r="828">
      <c r="E828" s="9"/>
    </row>
    <row r="829">
      <c r="E829" s="9"/>
    </row>
    <row r="830">
      <c r="E830" s="9"/>
    </row>
    <row r="831">
      <c r="E831" s="9"/>
    </row>
    <row r="832">
      <c r="E832" s="9"/>
    </row>
    <row r="833">
      <c r="E833" s="9"/>
    </row>
    <row r="834">
      <c r="E834" s="9"/>
    </row>
    <row r="835">
      <c r="E835" s="9"/>
    </row>
    <row r="836">
      <c r="E836" s="9"/>
    </row>
    <row r="837">
      <c r="E837" s="9"/>
    </row>
    <row r="838">
      <c r="E838" s="9"/>
    </row>
    <row r="839">
      <c r="E839" s="9"/>
    </row>
    <row r="840">
      <c r="E840" s="9"/>
    </row>
    <row r="841">
      <c r="E841" s="9"/>
    </row>
    <row r="842">
      <c r="E842" s="9"/>
    </row>
    <row r="843">
      <c r="E843" s="9"/>
    </row>
    <row r="844">
      <c r="E844" s="9"/>
    </row>
    <row r="845">
      <c r="E845" s="9"/>
    </row>
    <row r="846">
      <c r="E846" s="9"/>
    </row>
    <row r="847">
      <c r="E847" s="9"/>
    </row>
    <row r="848">
      <c r="E848" s="9"/>
    </row>
    <row r="849">
      <c r="E849" s="9"/>
    </row>
    <row r="850">
      <c r="E850" s="9"/>
    </row>
    <row r="851">
      <c r="E851" s="9"/>
    </row>
    <row r="852">
      <c r="E852" s="9"/>
    </row>
    <row r="853">
      <c r="E853" s="9"/>
    </row>
    <row r="854">
      <c r="E854" s="9"/>
    </row>
    <row r="855">
      <c r="E855" s="9"/>
    </row>
    <row r="856">
      <c r="E856" s="9"/>
    </row>
    <row r="857">
      <c r="E857" s="9"/>
    </row>
    <row r="858">
      <c r="E858" s="9"/>
    </row>
    <row r="859">
      <c r="E859" s="9"/>
    </row>
    <row r="860">
      <c r="E860" s="9"/>
    </row>
    <row r="861">
      <c r="E861" s="9"/>
    </row>
    <row r="862">
      <c r="E862" s="9"/>
    </row>
    <row r="863">
      <c r="E863" s="9"/>
    </row>
    <row r="864">
      <c r="E864" s="9"/>
    </row>
    <row r="865">
      <c r="E865" s="9"/>
    </row>
    <row r="866">
      <c r="E866" s="9"/>
    </row>
    <row r="867">
      <c r="E867" s="9"/>
    </row>
    <row r="868">
      <c r="E868" s="9"/>
    </row>
    <row r="869">
      <c r="E869" s="9"/>
    </row>
    <row r="870">
      <c r="E870" s="9"/>
    </row>
    <row r="871">
      <c r="E871" s="9"/>
    </row>
    <row r="872">
      <c r="E872" s="9"/>
    </row>
    <row r="873">
      <c r="E873" s="9"/>
    </row>
    <row r="874">
      <c r="E874" s="9"/>
    </row>
    <row r="875">
      <c r="E875" s="9"/>
    </row>
    <row r="876">
      <c r="E876" s="9"/>
    </row>
    <row r="877">
      <c r="E877" s="9"/>
    </row>
    <row r="878">
      <c r="E878" s="9"/>
    </row>
    <row r="879">
      <c r="E879" s="9"/>
    </row>
    <row r="880">
      <c r="E880" s="9"/>
    </row>
    <row r="881">
      <c r="E881" s="9"/>
    </row>
    <row r="882">
      <c r="E882" s="9"/>
    </row>
    <row r="883">
      <c r="E883" s="9"/>
    </row>
    <row r="884">
      <c r="E884" s="9"/>
    </row>
    <row r="885">
      <c r="E885" s="9"/>
    </row>
    <row r="886">
      <c r="E886" s="9"/>
    </row>
    <row r="887">
      <c r="E887" s="9"/>
    </row>
    <row r="888">
      <c r="E888" s="9"/>
    </row>
    <row r="889">
      <c r="E889" s="9"/>
    </row>
    <row r="890">
      <c r="E890" s="9"/>
    </row>
    <row r="891">
      <c r="E891" s="9"/>
    </row>
    <row r="892">
      <c r="E892" s="9"/>
    </row>
    <row r="893">
      <c r="E893" s="9"/>
    </row>
    <row r="894">
      <c r="E894" s="9"/>
    </row>
    <row r="895">
      <c r="E895" s="9"/>
    </row>
    <row r="896">
      <c r="E896" s="9"/>
    </row>
    <row r="897">
      <c r="E897" s="9"/>
    </row>
    <row r="898">
      <c r="E898" s="9"/>
    </row>
    <row r="899">
      <c r="E899" s="9"/>
    </row>
    <row r="900">
      <c r="E900" s="9"/>
    </row>
    <row r="901">
      <c r="E901" s="9"/>
    </row>
    <row r="902">
      <c r="E902" s="9"/>
    </row>
    <row r="903">
      <c r="E903" s="9"/>
    </row>
    <row r="904">
      <c r="E904" s="9"/>
    </row>
    <row r="905">
      <c r="E905" s="9"/>
    </row>
    <row r="906">
      <c r="E906" s="9"/>
    </row>
    <row r="907">
      <c r="E907" s="9"/>
    </row>
    <row r="908">
      <c r="E908" s="9"/>
    </row>
    <row r="909">
      <c r="E909" s="9"/>
    </row>
    <row r="910">
      <c r="E910" s="9"/>
    </row>
    <row r="911">
      <c r="E911" s="9"/>
    </row>
    <row r="912">
      <c r="E912" s="9"/>
    </row>
    <row r="913">
      <c r="E913" s="9"/>
    </row>
    <row r="914">
      <c r="E914" s="9"/>
    </row>
    <row r="915">
      <c r="E915" s="9"/>
    </row>
    <row r="916">
      <c r="E916" s="9"/>
    </row>
    <row r="917">
      <c r="E917" s="9"/>
    </row>
    <row r="918">
      <c r="E918" s="9"/>
    </row>
    <row r="919">
      <c r="E919" s="9"/>
    </row>
    <row r="920">
      <c r="E920" s="9"/>
    </row>
    <row r="921">
      <c r="E921" s="9"/>
    </row>
    <row r="922">
      <c r="E922" s="9"/>
    </row>
    <row r="923">
      <c r="E923" s="9"/>
    </row>
    <row r="924">
      <c r="E924" s="9"/>
    </row>
    <row r="925">
      <c r="E925" s="9"/>
    </row>
    <row r="926">
      <c r="E926" s="9"/>
    </row>
    <row r="927">
      <c r="E927" s="9"/>
    </row>
    <row r="928">
      <c r="E928" s="9"/>
    </row>
    <row r="929">
      <c r="E929" s="9"/>
    </row>
    <row r="930">
      <c r="E930" s="9"/>
    </row>
    <row r="931">
      <c r="E931" s="9"/>
    </row>
    <row r="932">
      <c r="E932" s="9"/>
    </row>
    <row r="933">
      <c r="E933" s="9"/>
    </row>
    <row r="934">
      <c r="E934" s="9"/>
    </row>
    <row r="935">
      <c r="E935" s="9"/>
    </row>
    <row r="936">
      <c r="E936" s="9"/>
    </row>
    <row r="937">
      <c r="E937" s="9"/>
    </row>
    <row r="938">
      <c r="E938" s="9"/>
    </row>
    <row r="939">
      <c r="E939" s="9"/>
    </row>
    <row r="940">
      <c r="E940" s="9"/>
    </row>
    <row r="941">
      <c r="E941" s="9"/>
    </row>
    <row r="942">
      <c r="E942" s="9"/>
    </row>
    <row r="943">
      <c r="E943" s="9"/>
    </row>
    <row r="944">
      <c r="E944" s="9"/>
    </row>
    <row r="945">
      <c r="E945" s="9"/>
    </row>
    <row r="946">
      <c r="E946" s="9"/>
    </row>
    <row r="947">
      <c r="E947" s="9"/>
    </row>
    <row r="948">
      <c r="E948" s="9"/>
    </row>
    <row r="949">
      <c r="E949" s="9"/>
    </row>
    <row r="950">
      <c r="E950" s="9"/>
    </row>
    <row r="951">
      <c r="E951" s="9"/>
    </row>
    <row r="952">
      <c r="E952" s="9"/>
    </row>
    <row r="953">
      <c r="E953" s="9"/>
    </row>
    <row r="954">
      <c r="E954" s="9"/>
    </row>
    <row r="955">
      <c r="E955" s="9"/>
    </row>
    <row r="956">
      <c r="E956" s="9"/>
    </row>
    <row r="957">
      <c r="E957" s="9"/>
    </row>
    <row r="958">
      <c r="E958" s="9"/>
    </row>
    <row r="959">
      <c r="E959" s="9"/>
    </row>
    <row r="960">
      <c r="E960" s="9"/>
    </row>
    <row r="961">
      <c r="E961" s="9"/>
    </row>
    <row r="962">
      <c r="E962" s="9"/>
    </row>
    <row r="963">
      <c r="E963" s="9"/>
    </row>
    <row r="964">
      <c r="E964" s="9"/>
    </row>
    <row r="965">
      <c r="E965" s="9"/>
    </row>
    <row r="966">
      <c r="E966" s="9"/>
    </row>
    <row r="967">
      <c r="E967" s="9"/>
    </row>
    <row r="968">
      <c r="E968" s="9"/>
    </row>
    <row r="969">
      <c r="E969" s="9"/>
    </row>
    <row r="970">
      <c r="E970" s="9"/>
    </row>
    <row r="971">
      <c r="E971" s="9"/>
    </row>
    <row r="972">
      <c r="E972" s="9"/>
    </row>
    <row r="973">
      <c r="E973" s="9"/>
    </row>
    <row r="974">
      <c r="E974" s="9"/>
    </row>
    <row r="975">
      <c r="E975" s="9"/>
    </row>
    <row r="976">
      <c r="E976" s="9"/>
    </row>
    <row r="977">
      <c r="E977" s="9"/>
    </row>
    <row r="978">
      <c r="E978" s="9"/>
    </row>
    <row r="979">
      <c r="E979" s="9"/>
    </row>
    <row r="980">
      <c r="E980" s="9"/>
    </row>
    <row r="981">
      <c r="E981" s="9"/>
    </row>
    <row r="982">
      <c r="E982" s="9"/>
    </row>
    <row r="983">
      <c r="E983" s="9"/>
    </row>
    <row r="984">
      <c r="E984" s="9"/>
    </row>
    <row r="985">
      <c r="E985" s="9"/>
    </row>
    <row r="986">
      <c r="E986" s="9"/>
    </row>
    <row r="987">
      <c r="E987" s="9"/>
    </row>
    <row r="988">
      <c r="E988" s="9"/>
    </row>
    <row r="989">
      <c r="E989" s="9"/>
    </row>
    <row r="990">
      <c r="E990" s="9"/>
    </row>
    <row r="991">
      <c r="E991" s="9"/>
    </row>
    <row r="992">
      <c r="E992" s="9"/>
    </row>
    <row r="993">
      <c r="E993" s="9"/>
    </row>
    <row r="994">
      <c r="E994" s="9"/>
    </row>
    <row r="995">
      <c r="E995" s="9"/>
    </row>
    <row r="996">
      <c r="E996" s="9"/>
    </row>
    <row r="997">
      <c r="E997" s="9"/>
    </row>
    <row r="998">
      <c r="E998" s="9"/>
    </row>
    <row r="999">
      <c r="E999" s="9"/>
    </row>
    <row r="1000">
      <c r="E1000" s="9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4.14"/>
    <col customWidth="1" min="3" max="3" width="29.71"/>
    <col customWidth="1" min="4" max="4" width="32.14"/>
    <col customWidth="1" min="5" max="5" width="28.0"/>
  </cols>
  <sheetData>
    <row r="1">
      <c r="A1" s="14" t="s">
        <v>126</v>
      </c>
      <c r="B1" s="14" t="s">
        <v>42</v>
      </c>
      <c r="D1" s="88"/>
      <c r="E1" s="14" t="s">
        <v>211</v>
      </c>
      <c r="F1" s="30">
        <v>345.12</v>
      </c>
    </row>
    <row r="2">
      <c r="A2" s="14" t="s">
        <v>129</v>
      </c>
      <c r="B2" s="86">
        <v>43262.0</v>
      </c>
      <c r="C2" s="87" t="s">
        <v>130</v>
      </c>
      <c r="D2" s="5">
        <v>0.0</v>
      </c>
      <c r="E2" s="14" t="s">
        <v>212</v>
      </c>
      <c r="F2" s="30">
        <v>42.08</v>
      </c>
    </row>
    <row r="3">
      <c r="A3" s="14" t="s">
        <v>131</v>
      </c>
      <c r="B3" s="86">
        <v>43263.0</v>
      </c>
      <c r="C3" s="87" t="s">
        <v>132</v>
      </c>
      <c r="D3" s="5">
        <v>763.66</v>
      </c>
      <c r="E3" s="14" t="s">
        <v>212</v>
      </c>
      <c r="F3" s="30">
        <v>1.46</v>
      </c>
    </row>
    <row r="4">
      <c r="A4" s="14" t="s">
        <v>135</v>
      </c>
      <c r="B4" s="14" t="s">
        <v>213</v>
      </c>
      <c r="C4" s="87" t="s">
        <v>214</v>
      </c>
      <c r="D4" s="5">
        <v>0.0</v>
      </c>
      <c r="F4" s="30"/>
    </row>
    <row r="5">
      <c r="C5" s="7" t="s">
        <v>139</v>
      </c>
      <c r="D5" s="5">
        <v>0.0</v>
      </c>
      <c r="F5" s="30"/>
    </row>
    <row r="6">
      <c r="A6" s="14" t="s">
        <v>140</v>
      </c>
      <c r="D6" s="88"/>
      <c r="E6" s="7" t="s">
        <v>209</v>
      </c>
      <c r="F6" s="88">
        <f>sum(F1:F5)</f>
        <v>388.66</v>
      </c>
    </row>
    <row r="7">
      <c r="A7" s="14" t="s">
        <v>25</v>
      </c>
      <c r="B7" s="91">
        <v>125.0</v>
      </c>
      <c r="C7" s="7" t="s">
        <v>142</v>
      </c>
      <c r="D7" s="5">
        <v>0.0</v>
      </c>
      <c r="E7" s="9"/>
    </row>
    <row r="8">
      <c r="A8" s="14" t="s">
        <v>26</v>
      </c>
      <c r="B8" s="91">
        <v>250.0</v>
      </c>
      <c r="C8" s="7" t="s">
        <v>144</v>
      </c>
      <c r="D8" s="5">
        <v>471.1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D11" s="88"/>
      <c r="E11" s="9"/>
    </row>
    <row r="12">
      <c r="C12" s="7" t="s">
        <v>153</v>
      </c>
      <c r="D12" s="88">
        <f t="shared" ref="D12:D14" si="1">sum(D7-D2)</f>
        <v>0</v>
      </c>
      <c r="E12" s="85"/>
    </row>
    <row r="13">
      <c r="A13" s="14" t="s">
        <v>156</v>
      </c>
      <c r="B13" s="93">
        <f>sum(B7:B10)</f>
        <v>375</v>
      </c>
      <c r="C13" s="7" t="s">
        <v>157</v>
      </c>
      <c r="D13" s="88">
        <f t="shared" si="1"/>
        <v>-292.56</v>
      </c>
      <c r="E13" s="85"/>
    </row>
    <row r="14">
      <c r="A14" s="14" t="s">
        <v>159</v>
      </c>
      <c r="B14" s="95">
        <f>sum(F6)</f>
        <v>388.66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763.66</v>
      </c>
      <c r="C15" s="7" t="s">
        <v>162</v>
      </c>
      <c r="D15" s="5">
        <v>0.0</v>
      </c>
      <c r="E15" s="85"/>
    </row>
    <row r="16">
      <c r="A16" s="14" t="s">
        <v>164</v>
      </c>
      <c r="B16" s="95">
        <v>471.1</v>
      </c>
      <c r="D16" s="88"/>
      <c r="E16" s="85"/>
    </row>
    <row r="17">
      <c r="A17" s="14" t="s">
        <v>166</v>
      </c>
      <c r="B17" s="95">
        <v>28.9</v>
      </c>
      <c r="D17" s="5"/>
      <c r="E17" s="88"/>
    </row>
    <row r="18">
      <c r="A18" s="14" t="s">
        <v>168</v>
      </c>
      <c r="B18" s="99">
        <f>sum(B16+B17)</f>
        <v>500</v>
      </c>
      <c r="D18" s="88"/>
      <c r="E18" s="9"/>
    </row>
    <row r="19">
      <c r="A19" s="14" t="s">
        <v>169</v>
      </c>
      <c r="B19" s="101">
        <f>sum(B16-B15)</f>
        <v>-292.56</v>
      </c>
      <c r="D19" s="88"/>
    </row>
    <row r="20">
      <c r="D20" s="88"/>
    </row>
    <row r="21">
      <c r="A21" s="14" t="s">
        <v>173</v>
      </c>
      <c r="B21" s="30">
        <v>0.0</v>
      </c>
      <c r="D21" s="88"/>
    </row>
    <row r="22">
      <c r="D22" s="88"/>
    </row>
    <row r="23">
      <c r="D23" s="88"/>
    </row>
    <row r="24">
      <c r="D24" s="88"/>
    </row>
    <row r="25">
      <c r="D25" s="88"/>
    </row>
    <row r="26">
      <c r="D26" s="88"/>
    </row>
    <row r="27">
      <c r="D27" s="88"/>
    </row>
    <row r="28">
      <c r="D28" s="88"/>
    </row>
    <row r="29">
      <c r="D29" s="88"/>
    </row>
    <row r="30">
      <c r="D30" s="88"/>
    </row>
    <row r="31">
      <c r="D31" s="88"/>
    </row>
    <row r="32">
      <c r="D32" s="88"/>
    </row>
    <row r="33">
      <c r="D33" s="88"/>
    </row>
    <row r="34">
      <c r="D34" s="88"/>
    </row>
    <row r="35">
      <c r="D35" s="88"/>
    </row>
    <row r="36">
      <c r="D36" s="88"/>
    </row>
    <row r="37">
      <c r="D37" s="88"/>
    </row>
    <row r="38">
      <c r="D38" s="88"/>
    </row>
    <row r="39">
      <c r="D39" s="88"/>
    </row>
    <row r="40">
      <c r="D40" s="88"/>
    </row>
    <row r="41">
      <c r="D41" s="88"/>
    </row>
    <row r="42">
      <c r="D42" s="88"/>
    </row>
    <row r="43">
      <c r="D43" s="88"/>
    </row>
    <row r="44">
      <c r="D44" s="88"/>
    </row>
    <row r="45">
      <c r="D45" s="88"/>
    </row>
    <row r="46">
      <c r="D46" s="88"/>
    </row>
    <row r="47">
      <c r="D47" s="88"/>
    </row>
    <row r="48">
      <c r="D48" s="88"/>
    </row>
    <row r="49">
      <c r="D49" s="88"/>
    </row>
    <row r="50">
      <c r="D50" s="88"/>
    </row>
    <row r="51">
      <c r="D51" s="88"/>
    </row>
    <row r="52">
      <c r="D52" s="88"/>
    </row>
    <row r="53">
      <c r="D53" s="88"/>
    </row>
    <row r="54">
      <c r="D54" s="88"/>
    </row>
    <row r="55">
      <c r="D55" s="88"/>
    </row>
    <row r="56">
      <c r="D56" s="88"/>
    </row>
    <row r="57">
      <c r="D57" s="88"/>
    </row>
    <row r="58">
      <c r="D58" s="88"/>
    </row>
    <row r="59">
      <c r="D59" s="88"/>
    </row>
    <row r="60">
      <c r="D60" s="88"/>
    </row>
    <row r="61">
      <c r="D61" s="88"/>
    </row>
    <row r="62">
      <c r="D62" s="88"/>
    </row>
    <row r="63">
      <c r="D63" s="88"/>
    </row>
    <row r="64">
      <c r="D64" s="88"/>
    </row>
    <row r="65">
      <c r="D65" s="88"/>
    </row>
    <row r="66">
      <c r="D66" s="88"/>
    </row>
    <row r="67">
      <c r="D67" s="88"/>
    </row>
    <row r="68">
      <c r="D68" s="88"/>
    </row>
    <row r="69">
      <c r="D69" s="88"/>
    </row>
    <row r="70">
      <c r="D70" s="88"/>
    </row>
    <row r="71">
      <c r="D71" s="88"/>
    </row>
    <row r="72">
      <c r="D72" s="88"/>
    </row>
    <row r="73">
      <c r="D73" s="88"/>
    </row>
    <row r="74">
      <c r="D74" s="88"/>
    </row>
    <row r="75">
      <c r="D75" s="88"/>
    </row>
    <row r="76">
      <c r="D76" s="88"/>
    </row>
    <row r="77">
      <c r="D77" s="88"/>
    </row>
    <row r="78">
      <c r="D78" s="88"/>
    </row>
    <row r="79">
      <c r="D79" s="88"/>
    </row>
    <row r="80">
      <c r="D80" s="88"/>
    </row>
    <row r="81">
      <c r="D81" s="88"/>
    </row>
    <row r="82">
      <c r="D82" s="88"/>
    </row>
    <row r="83">
      <c r="D83" s="88"/>
    </row>
    <row r="84">
      <c r="D84" s="88"/>
    </row>
    <row r="85">
      <c r="D85" s="88"/>
    </row>
    <row r="86">
      <c r="D86" s="88"/>
    </row>
    <row r="87">
      <c r="D87" s="88"/>
    </row>
    <row r="88">
      <c r="D88" s="88"/>
    </row>
    <row r="89">
      <c r="D89" s="88"/>
    </row>
    <row r="90">
      <c r="D90" s="88"/>
    </row>
    <row r="91">
      <c r="D91" s="88"/>
    </row>
    <row r="92">
      <c r="D92" s="88"/>
    </row>
    <row r="93">
      <c r="D93" s="88"/>
    </row>
    <row r="94">
      <c r="D94" s="88"/>
    </row>
    <row r="95">
      <c r="D95" s="88"/>
    </row>
    <row r="96">
      <c r="D96" s="88"/>
    </row>
    <row r="97">
      <c r="D97" s="88"/>
    </row>
    <row r="98">
      <c r="D98" s="88"/>
    </row>
    <row r="99">
      <c r="D99" s="88"/>
    </row>
    <row r="100">
      <c r="D100" s="88"/>
    </row>
    <row r="101">
      <c r="D101" s="88"/>
    </row>
    <row r="102">
      <c r="D102" s="88"/>
    </row>
    <row r="103">
      <c r="D103" s="88"/>
    </row>
    <row r="104">
      <c r="D104" s="88"/>
    </row>
    <row r="105">
      <c r="D105" s="88"/>
    </row>
    <row r="106">
      <c r="D106" s="88"/>
    </row>
    <row r="107">
      <c r="D107" s="88"/>
    </row>
    <row r="108">
      <c r="D108" s="88"/>
    </row>
    <row r="109">
      <c r="D109" s="88"/>
    </row>
    <row r="110">
      <c r="D110" s="88"/>
    </row>
    <row r="111">
      <c r="D111" s="88"/>
    </row>
    <row r="112">
      <c r="D112" s="88"/>
    </row>
    <row r="113">
      <c r="D113" s="88"/>
    </row>
    <row r="114">
      <c r="D114" s="88"/>
    </row>
    <row r="115">
      <c r="D115" s="88"/>
    </row>
    <row r="116">
      <c r="D116" s="88"/>
    </row>
    <row r="117">
      <c r="D117" s="88"/>
    </row>
    <row r="118">
      <c r="D118" s="88"/>
    </row>
    <row r="119">
      <c r="D119" s="88"/>
    </row>
    <row r="120">
      <c r="D120" s="88"/>
    </row>
    <row r="121">
      <c r="D121" s="88"/>
    </row>
    <row r="122">
      <c r="D122" s="88"/>
    </row>
    <row r="123">
      <c r="D123" s="88"/>
    </row>
    <row r="124">
      <c r="D124" s="88"/>
    </row>
    <row r="125">
      <c r="D125" s="88"/>
    </row>
    <row r="126">
      <c r="D126" s="88"/>
    </row>
    <row r="127">
      <c r="D127" s="88"/>
    </row>
    <row r="128">
      <c r="D128" s="88"/>
    </row>
    <row r="129">
      <c r="D129" s="88"/>
    </row>
    <row r="130">
      <c r="D130" s="88"/>
    </row>
    <row r="131">
      <c r="D131" s="88"/>
    </row>
    <row r="132">
      <c r="D132" s="88"/>
    </row>
    <row r="133">
      <c r="D133" s="88"/>
    </row>
    <row r="134">
      <c r="D134" s="88"/>
    </row>
    <row r="135">
      <c r="D135" s="88"/>
    </row>
    <row r="136">
      <c r="D136" s="88"/>
    </row>
    <row r="137">
      <c r="D137" s="88"/>
    </row>
    <row r="138">
      <c r="D138" s="88"/>
    </row>
    <row r="139">
      <c r="D139" s="88"/>
    </row>
    <row r="140">
      <c r="D140" s="88"/>
    </row>
    <row r="141">
      <c r="D141" s="88"/>
    </row>
    <row r="142">
      <c r="D142" s="88"/>
    </row>
    <row r="143">
      <c r="D143" s="88"/>
    </row>
    <row r="144">
      <c r="D144" s="88"/>
    </row>
    <row r="145">
      <c r="D145" s="88"/>
    </row>
    <row r="146">
      <c r="D146" s="88"/>
    </row>
    <row r="147">
      <c r="D147" s="88"/>
    </row>
    <row r="148">
      <c r="D148" s="88"/>
    </row>
    <row r="149">
      <c r="D149" s="88"/>
    </row>
    <row r="150">
      <c r="D150" s="88"/>
    </row>
    <row r="151">
      <c r="D151" s="88"/>
    </row>
    <row r="152">
      <c r="D152" s="88"/>
    </row>
    <row r="153">
      <c r="D153" s="88"/>
    </row>
    <row r="154">
      <c r="D154" s="88"/>
    </row>
    <row r="155">
      <c r="D155" s="88"/>
    </row>
    <row r="156">
      <c r="D156" s="88"/>
    </row>
    <row r="157">
      <c r="D157" s="88"/>
    </row>
    <row r="158">
      <c r="D158" s="88"/>
    </row>
    <row r="159">
      <c r="D159" s="88"/>
    </row>
    <row r="160">
      <c r="D160" s="88"/>
    </row>
    <row r="161">
      <c r="D161" s="88"/>
    </row>
    <row r="162">
      <c r="D162" s="88"/>
    </row>
    <row r="163">
      <c r="D163" s="88"/>
    </row>
    <row r="164">
      <c r="D164" s="88"/>
    </row>
    <row r="165">
      <c r="D165" s="88"/>
    </row>
    <row r="166">
      <c r="D166" s="88"/>
    </row>
    <row r="167">
      <c r="D167" s="88"/>
    </row>
    <row r="168">
      <c r="D168" s="88"/>
    </row>
    <row r="169">
      <c r="D169" s="88"/>
    </row>
    <row r="170">
      <c r="D170" s="88"/>
    </row>
    <row r="171">
      <c r="D171" s="88"/>
    </row>
    <row r="172">
      <c r="D172" s="88"/>
    </row>
    <row r="173">
      <c r="D173" s="88"/>
    </row>
    <row r="174">
      <c r="D174" s="88"/>
    </row>
    <row r="175">
      <c r="D175" s="88"/>
    </row>
    <row r="176">
      <c r="D176" s="88"/>
    </row>
    <row r="177">
      <c r="D177" s="88"/>
    </row>
    <row r="178">
      <c r="D178" s="88"/>
    </row>
    <row r="179">
      <c r="D179" s="88"/>
    </row>
    <row r="180">
      <c r="D180" s="88"/>
    </row>
    <row r="181">
      <c r="D181" s="88"/>
    </row>
    <row r="182">
      <c r="D182" s="88"/>
    </row>
    <row r="183">
      <c r="D183" s="88"/>
    </row>
    <row r="184">
      <c r="D184" s="88"/>
    </row>
    <row r="185">
      <c r="D185" s="88"/>
    </row>
    <row r="186">
      <c r="D186" s="88"/>
    </row>
    <row r="187">
      <c r="D187" s="88"/>
    </row>
    <row r="188">
      <c r="D188" s="88"/>
    </row>
    <row r="189">
      <c r="D189" s="88"/>
    </row>
    <row r="190">
      <c r="D190" s="88"/>
    </row>
    <row r="191">
      <c r="D191" s="88"/>
    </row>
    <row r="192">
      <c r="D192" s="88"/>
    </row>
    <row r="193">
      <c r="D193" s="88"/>
    </row>
    <row r="194">
      <c r="D194" s="88"/>
    </row>
    <row r="195">
      <c r="D195" s="88"/>
    </row>
    <row r="196">
      <c r="D196" s="88"/>
    </row>
    <row r="197">
      <c r="D197" s="88"/>
    </row>
    <row r="198">
      <c r="D198" s="88"/>
    </row>
    <row r="199">
      <c r="D199" s="88"/>
    </row>
    <row r="200">
      <c r="D200" s="88"/>
    </row>
    <row r="201">
      <c r="D201" s="88"/>
    </row>
    <row r="202">
      <c r="D202" s="88"/>
    </row>
    <row r="203">
      <c r="D203" s="88"/>
    </row>
    <row r="204">
      <c r="D204" s="88"/>
    </row>
    <row r="205">
      <c r="D205" s="88"/>
    </row>
    <row r="206">
      <c r="D206" s="88"/>
    </row>
    <row r="207">
      <c r="D207" s="88"/>
    </row>
    <row r="208">
      <c r="D208" s="88"/>
    </row>
    <row r="209">
      <c r="D209" s="88"/>
    </row>
    <row r="210">
      <c r="D210" s="88"/>
    </row>
    <row r="211">
      <c r="D211" s="88"/>
    </row>
    <row r="212">
      <c r="D212" s="88"/>
    </row>
    <row r="213">
      <c r="D213" s="88"/>
    </row>
    <row r="214">
      <c r="D214" s="88"/>
    </row>
    <row r="215">
      <c r="D215" s="88"/>
    </row>
    <row r="216">
      <c r="D216" s="88"/>
    </row>
    <row r="217">
      <c r="D217" s="88"/>
    </row>
    <row r="218">
      <c r="D218" s="88"/>
    </row>
    <row r="219">
      <c r="D219" s="88"/>
    </row>
    <row r="220">
      <c r="D220" s="88"/>
    </row>
    <row r="221">
      <c r="D221" s="88"/>
    </row>
    <row r="222">
      <c r="D222" s="88"/>
    </row>
    <row r="223">
      <c r="D223" s="88"/>
    </row>
    <row r="224">
      <c r="D224" s="88"/>
    </row>
    <row r="225">
      <c r="D225" s="88"/>
    </row>
    <row r="226">
      <c r="D226" s="88"/>
    </row>
    <row r="227">
      <c r="D227" s="88"/>
    </row>
    <row r="228">
      <c r="D228" s="88"/>
    </row>
    <row r="229">
      <c r="D229" s="88"/>
    </row>
    <row r="230">
      <c r="D230" s="88"/>
    </row>
    <row r="231">
      <c r="D231" s="88"/>
    </row>
    <row r="232">
      <c r="D232" s="88"/>
    </row>
    <row r="233">
      <c r="D233" s="88"/>
    </row>
    <row r="234">
      <c r="D234" s="88"/>
    </row>
    <row r="235">
      <c r="D235" s="88"/>
    </row>
    <row r="236">
      <c r="D236" s="88"/>
    </row>
    <row r="237">
      <c r="D237" s="88"/>
    </row>
    <row r="238">
      <c r="D238" s="88"/>
    </row>
    <row r="239">
      <c r="D239" s="88"/>
    </row>
    <row r="240">
      <c r="D240" s="88"/>
    </row>
    <row r="241">
      <c r="D241" s="88"/>
    </row>
    <row r="242">
      <c r="D242" s="88"/>
    </row>
    <row r="243">
      <c r="D243" s="88"/>
    </row>
    <row r="244">
      <c r="D244" s="88"/>
    </row>
    <row r="245">
      <c r="D245" s="88"/>
    </row>
    <row r="246">
      <c r="D246" s="88"/>
    </row>
    <row r="247">
      <c r="D247" s="88"/>
    </row>
    <row r="248">
      <c r="D248" s="88"/>
    </row>
    <row r="249">
      <c r="D249" s="88"/>
    </row>
    <row r="250">
      <c r="D250" s="88"/>
    </row>
    <row r="251">
      <c r="D251" s="88"/>
    </row>
    <row r="252">
      <c r="D252" s="88"/>
    </row>
    <row r="253">
      <c r="D253" s="88"/>
    </row>
    <row r="254">
      <c r="D254" s="88"/>
    </row>
    <row r="255">
      <c r="D255" s="88"/>
    </row>
    <row r="256">
      <c r="D256" s="88"/>
    </row>
    <row r="257">
      <c r="D257" s="88"/>
    </row>
    <row r="258">
      <c r="D258" s="88"/>
    </row>
    <row r="259">
      <c r="D259" s="88"/>
    </row>
    <row r="260">
      <c r="D260" s="88"/>
    </row>
    <row r="261">
      <c r="D261" s="88"/>
    </row>
    <row r="262">
      <c r="D262" s="88"/>
    </row>
    <row r="263">
      <c r="D263" s="88"/>
    </row>
    <row r="264">
      <c r="D264" s="88"/>
    </row>
    <row r="265">
      <c r="D265" s="88"/>
    </row>
    <row r="266">
      <c r="D266" s="88"/>
    </row>
    <row r="267">
      <c r="D267" s="88"/>
    </row>
    <row r="268">
      <c r="D268" s="88"/>
    </row>
    <row r="269">
      <c r="D269" s="88"/>
    </row>
    <row r="270">
      <c r="D270" s="88"/>
    </row>
    <row r="271">
      <c r="D271" s="88"/>
    </row>
    <row r="272">
      <c r="D272" s="88"/>
    </row>
    <row r="273">
      <c r="D273" s="88"/>
    </row>
    <row r="274">
      <c r="D274" s="88"/>
    </row>
    <row r="275">
      <c r="D275" s="88"/>
    </row>
    <row r="276">
      <c r="D276" s="88"/>
    </row>
    <row r="277">
      <c r="D277" s="88"/>
    </row>
    <row r="278">
      <c r="D278" s="88"/>
    </row>
    <row r="279">
      <c r="D279" s="88"/>
    </row>
    <row r="280">
      <c r="D280" s="88"/>
    </row>
    <row r="281">
      <c r="D281" s="88"/>
    </row>
    <row r="282">
      <c r="D282" s="88"/>
    </row>
    <row r="283">
      <c r="D283" s="88"/>
    </row>
    <row r="284">
      <c r="D284" s="88"/>
    </row>
    <row r="285">
      <c r="D285" s="88"/>
    </row>
    <row r="286">
      <c r="D286" s="88"/>
    </row>
    <row r="287">
      <c r="D287" s="88"/>
    </row>
    <row r="288">
      <c r="D288" s="88"/>
    </row>
    <row r="289">
      <c r="D289" s="88"/>
    </row>
    <row r="290">
      <c r="D290" s="88"/>
    </row>
    <row r="291">
      <c r="D291" s="88"/>
    </row>
    <row r="292">
      <c r="D292" s="88"/>
    </row>
    <row r="293">
      <c r="D293" s="88"/>
    </row>
    <row r="294">
      <c r="D294" s="88"/>
    </row>
    <row r="295">
      <c r="D295" s="88"/>
    </row>
    <row r="296">
      <c r="D296" s="88"/>
    </row>
    <row r="297">
      <c r="D297" s="88"/>
    </row>
    <row r="298">
      <c r="D298" s="88"/>
    </row>
    <row r="299">
      <c r="D299" s="88"/>
    </row>
    <row r="300">
      <c r="D300" s="88"/>
    </row>
    <row r="301">
      <c r="D301" s="88"/>
    </row>
    <row r="302">
      <c r="D302" s="88"/>
    </row>
    <row r="303">
      <c r="D303" s="88"/>
    </row>
    <row r="304">
      <c r="D304" s="88"/>
    </row>
    <row r="305">
      <c r="D305" s="88"/>
    </row>
    <row r="306">
      <c r="D306" s="88"/>
    </row>
    <row r="307">
      <c r="D307" s="88"/>
    </row>
    <row r="308">
      <c r="D308" s="88"/>
    </row>
    <row r="309">
      <c r="D309" s="88"/>
    </row>
    <row r="310">
      <c r="D310" s="88"/>
    </row>
    <row r="311">
      <c r="D311" s="88"/>
    </row>
    <row r="312">
      <c r="D312" s="88"/>
    </row>
    <row r="313">
      <c r="D313" s="88"/>
    </row>
    <row r="314">
      <c r="D314" s="88"/>
    </row>
    <row r="315">
      <c r="D315" s="88"/>
    </row>
    <row r="316">
      <c r="D316" s="88"/>
    </row>
    <row r="317">
      <c r="D317" s="88"/>
    </row>
    <row r="318">
      <c r="D318" s="88"/>
    </row>
    <row r="319">
      <c r="D319" s="88"/>
    </row>
    <row r="320">
      <c r="D320" s="88"/>
    </row>
    <row r="321">
      <c r="D321" s="88"/>
    </row>
    <row r="322">
      <c r="D322" s="88"/>
    </row>
    <row r="323">
      <c r="D323" s="88"/>
    </row>
    <row r="324">
      <c r="D324" s="88"/>
    </row>
    <row r="325">
      <c r="D325" s="88"/>
    </row>
    <row r="326">
      <c r="D326" s="88"/>
    </row>
    <row r="327">
      <c r="D327" s="88"/>
    </row>
    <row r="328">
      <c r="D328" s="88"/>
    </row>
    <row r="329">
      <c r="D329" s="88"/>
    </row>
    <row r="330">
      <c r="D330" s="88"/>
    </row>
    <row r="331">
      <c r="D331" s="88"/>
    </row>
    <row r="332">
      <c r="D332" s="88"/>
    </row>
    <row r="333">
      <c r="D333" s="88"/>
    </row>
    <row r="334">
      <c r="D334" s="88"/>
    </row>
    <row r="335">
      <c r="D335" s="88"/>
    </row>
    <row r="336">
      <c r="D336" s="88"/>
    </row>
    <row r="337">
      <c r="D337" s="88"/>
    </row>
    <row r="338">
      <c r="D338" s="88"/>
    </row>
    <row r="339">
      <c r="D339" s="88"/>
    </row>
    <row r="340">
      <c r="D340" s="88"/>
    </row>
    <row r="341">
      <c r="D341" s="88"/>
    </row>
    <row r="342">
      <c r="D342" s="88"/>
    </row>
    <row r="343">
      <c r="D343" s="88"/>
    </row>
    <row r="344">
      <c r="D344" s="88"/>
    </row>
    <row r="345">
      <c r="D345" s="88"/>
    </row>
    <row r="346">
      <c r="D346" s="88"/>
    </row>
    <row r="347">
      <c r="D347" s="88"/>
    </row>
    <row r="348">
      <c r="D348" s="88"/>
    </row>
    <row r="349">
      <c r="D349" s="88"/>
    </row>
    <row r="350">
      <c r="D350" s="88"/>
    </row>
    <row r="351">
      <c r="D351" s="88"/>
    </row>
    <row r="352">
      <c r="D352" s="88"/>
    </row>
    <row r="353">
      <c r="D353" s="88"/>
    </row>
    <row r="354">
      <c r="D354" s="88"/>
    </row>
    <row r="355">
      <c r="D355" s="88"/>
    </row>
    <row r="356">
      <c r="D356" s="88"/>
    </row>
    <row r="357">
      <c r="D357" s="88"/>
    </row>
    <row r="358">
      <c r="D358" s="88"/>
    </row>
    <row r="359">
      <c r="D359" s="88"/>
    </row>
    <row r="360">
      <c r="D360" s="88"/>
    </row>
    <row r="361">
      <c r="D361" s="88"/>
    </row>
    <row r="362">
      <c r="D362" s="88"/>
    </row>
    <row r="363">
      <c r="D363" s="88"/>
    </row>
    <row r="364">
      <c r="D364" s="88"/>
    </row>
    <row r="365">
      <c r="D365" s="88"/>
    </row>
    <row r="366">
      <c r="D366" s="88"/>
    </row>
    <row r="367">
      <c r="D367" s="88"/>
    </row>
    <row r="368">
      <c r="D368" s="88"/>
    </row>
    <row r="369">
      <c r="D369" s="88"/>
    </row>
    <row r="370">
      <c r="D370" s="88"/>
    </row>
    <row r="371">
      <c r="D371" s="88"/>
    </row>
    <row r="372">
      <c r="D372" s="88"/>
    </row>
    <row r="373">
      <c r="D373" s="88"/>
    </row>
    <row r="374">
      <c r="D374" s="88"/>
    </row>
    <row r="375">
      <c r="D375" s="88"/>
    </row>
    <row r="376">
      <c r="D376" s="88"/>
    </row>
    <row r="377">
      <c r="D377" s="88"/>
    </row>
    <row r="378">
      <c r="D378" s="88"/>
    </row>
    <row r="379">
      <c r="D379" s="88"/>
    </row>
    <row r="380">
      <c r="D380" s="88"/>
    </row>
    <row r="381">
      <c r="D381" s="88"/>
    </row>
    <row r="382">
      <c r="D382" s="88"/>
    </row>
    <row r="383">
      <c r="D383" s="88"/>
    </row>
    <row r="384">
      <c r="D384" s="88"/>
    </row>
    <row r="385">
      <c r="D385" s="88"/>
    </row>
    <row r="386">
      <c r="D386" s="88"/>
    </row>
    <row r="387">
      <c r="D387" s="88"/>
    </row>
    <row r="388">
      <c r="D388" s="88"/>
    </row>
    <row r="389">
      <c r="D389" s="88"/>
    </row>
    <row r="390">
      <c r="D390" s="88"/>
    </row>
    <row r="391">
      <c r="D391" s="88"/>
    </row>
    <row r="392">
      <c r="D392" s="88"/>
    </row>
    <row r="393">
      <c r="D393" s="88"/>
    </row>
    <row r="394">
      <c r="D394" s="88"/>
    </row>
    <row r="395">
      <c r="D395" s="88"/>
    </row>
    <row r="396">
      <c r="D396" s="88"/>
    </row>
    <row r="397">
      <c r="D397" s="88"/>
    </row>
    <row r="398">
      <c r="D398" s="88"/>
    </row>
    <row r="399">
      <c r="D399" s="88"/>
    </row>
    <row r="400">
      <c r="D400" s="88"/>
    </row>
    <row r="401">
      <c r="D401" s="88"/>
    </row>
    <row r="402">
      <c r="D402" s="88"/>
    </row>
    <row r="403">
      <c r="D403" s="88"/>
    </row>
    <row r="404">
      <c r="D404" s="88"/>
    </row>
    <row r="405">
      <c r="D405" s="88"/>
    </row>
    <row r="406">
      <c r="D406" s="88"/>
    </row>
    <row r="407">
      <c r="D407" s="88"/>
    </row>
    <row r="408">
      <c r="D408" s="88"/>
    </row>
    <row r="409">
      <c r="D409" s="88"/>
    </row>
    <row r="410">
      <c r="D410" s="88"/>
    </row>
    <row r="411">
      <c r="D411" s="88"/>
    </row>
    <row r="412">
      <c r="D412" s="88"/>
    </row>
    <row r="413">
      <c r="D413" s="88"/>
    </row>
    <row r="414">
      <c r="D414" s="88"/>
    </row>
    <row r="415">
      <c r="D415" s="88"/>
    </row>
    <row r="416">
      <c r="D416" s="88"/>
    </row>
    <row r="417">
      <c r="D417" s="88"/>
    </row>
    <row r="418">
      <c r="D418" s="88"/>
    </row>
    <row r="419">
      <c r="D419" s="88"/>
    </row>
    <row r="420">
      <c r="D420" s="88"/>
    </row>
    <row r="421">
      <c r="D421" s="88"/>
    </row>
    <row r="422">
      <c r="D422" s="88"/>
    </row>
    <row r="423">
      <c r="D423" s="88"/>
    </row>
    <row r="424">
      <c r="D424" s="88"/>
    </row>
    <row r="425">
      <c r="D425" s="88"/>
    </row>
    <row r="426">
      <c r="D426" s="88"/>
    </row>
    <row r="427">
      <c r="D427" s="88"/>
    </row>
    <row r="428">
      <c r="D428" s="88"/>
    </row>
    <row r="429">
      <c r="D429" s="88"/>
    </row>
    <row r="430">
      <c r="D430" s="88"/>
    </row>
    <row r="431">
      <c r="D431" s="88"/>
    </row>
    <row r="432">
      <c r="D432" s="88"/>
    </row>
    <row r="433">
      <c r="D433" s="88"/>
    </row>
    <row r="434">
      <c r="D434" s="88"/>
    </row>
    <row r="435">
      <c r="D435" s="88"/>
    </row>
    <row r="436">
      <c r="D436" s="88"/>
    </row>
    <row r="437">
      <c r="D437" s="88"/>
    </row>
    <row r="438">
      <c r="D438" s="88"/>
    </row>
    <row r="439">
      <c r="D439" s="88"/>
    </row>
    <row r="440">
      <c r="D440" s="88"/>
    </row>
    <row r="441">
      <c r="D441" s="88"/>
    </row>
    <row r="442">
      <c r="D442" s="88"/>
    </row>
    <row r="443">
      <c r="D443" s="88"/>
    </row>
    <row r="444">
      <c r="D444" s="88"/>
    </row>
    <row r="445">
      <c r="D445" s="88"/>
    </row>
    <row r="446">
      <c r="D446" s="88"/>
    </row>
    <row r="447">
      <c r="D447" s="88"/>
    </row>
    <row r="448">
      <c r="D448" s="88"/>
    </row>
    <row r="449">
      <c r="D449" s="88"/>
    </row>
    <row r="450">
      <c r="D450" s="88"/>
    </row>
    <row r="451">
      <c r="D451" s="88"/>
    </row>
    <row r="452">
      <c r="D452" s="88"/>
    </row>
    <row r="453">
      <c r="D453" s="88"/>
    </row>
    <row r="454">
      <c r="D454" s="88"/>
    </row>
    <row r="455">
      <c r="D455" s="88"/>
    </row>
    <row r="456">
      <c r="D456" s="88"/>
    </row>
    <row r="457">
      <c r="D457" s="88"/>
    </row>
    <row r="458">
      <c r="D458" s="88"/>
    </row>
    <row r="459">
      <c r="D459" s="88"/>
    </row>
    <row r="460">
      <c r="D460" s="88"/>
    </row>
    <row r="461">
      <c r="D461" s="88"/>
    </row>
    <row r="462">
      <c r="D462" s="88"/>
    </row>
    <row r="463">
      <c r="D463" s="88"/>
    </row>
    <row r="464">
      <c r="D464" s="88"/>
    </row>
    <row r="465">
      <c r="D465" s="88"/>
    </row>
    <row r="466">
      <c r="D466" s="88"/>
    </row>
    <row r="467">
      <c r="D467" s="88"/>
    </row>
    <row r="468">
      <c r="D468" s="88"/>
    </row>
    <row r="469">
      <c r="D469" s="88"/>
    </row>
    <row r="470">
      <c r="D470" s="88"/>
    </row>
    <row r="471">
      <c r="D471" s="88"/>
    </row>
    <row r="472">
      <c r="D472" s="88"/>
    </row>
    <row r="473">
      <c r="D473" s="88"/>
    </row>
    <row r="474">
      <c r="D474" s="88"/>
    </row>
    <row r="475">
      <c r="D475" s="88"/>
    </row>
    <row r="476">
      <c r="D476" s="88"/>
    </row>
    <row r="477">
      <c r="D477" s="88"/>
    </row>
    <row r="478">
      <c r="D478" s="88"/>
    </row>
    <row r="479">
      <c r="D479" s="88"/>
    </row>
    <row r="480">
      <c r="D480" s="88"/>
    </row>
    <row r="481">
      <c r="D481" s="88"/>
    </row>
    <row r="482">
      <c r="D482" s="88"/>
    </row>
    <row r="483">
      <c r="D483" s="88"/>
    </row>
    <row r="484">
      <c r="D484" s="88"/>
    </row>
    <row r="485">
      <c r="D485" s="88"/>
    </row>
    <row r="486">
      <c r="D486" s="88"/>
    </row>
    <row r="487">
      <c r="D487" s="88"/>
    </row>
    <row r="488">
      <c r="D488" s="88"/>
    </row>
    <row r="489">
      <c r="D489" s="88"/>
    </row>
    <row r="490">
      <c r="D490" s="88"/>
    </row>
    <row r="491">
      <c r="D491" s="88"/>
    </row>
    <row r="492">
      <c r="D492" s="88"/>
    </row>
    <row r="493">
      <c r="D493" s="88"/>
    </row>
    <row r="494">
      <c r="D494" s="88"/>
    </row>
    <row r="495">
      <c r="D495" s="88"/>
    </row>
    <row r="496">
      <c r="D496" s="88"/>
    </row>
    <row r="497">
      <c r="D497" s="88"/>
    </row>
    <row r="498">
      <c r="D498" s="88"/>
    </row>
    <row r="499">
      <c r="D499" s="88"/>
    </row>
    <row r="500">
      <c r="D500" s="88"/>
    </row>
    <row r="501">
      <c r="D501" s="88"/>
    </row>
    <row r="502">
      <c r="D502" s="88"/>
    </row>
    <row r="503">
      <c r="D503" s="88"/>
    </row>
    <row r="504">
      <c r="D504" s="88"/>
    </row>
    <row r="505">
      <c r="D505" s="88"/>
    </row>
    <row r="506">
      <c r="D506" s="88"/>
    </row>
    <row r="507">
      <c r="D507" s="88"/>
    </row>
    <row r="508">
      <c r="D508" s="88"/>
    </row>
    <row r="509">
      <c r="D509" s="88"/>
    </row>
    <row r="510">
      <c r="D510" s="88"/>
    </row>
    <row r="511">
      <c r="D511" s="88"/>
    </row>
    <row r="512">
      <c r="D512" s="88"/>
    </row>
    <row r="513">
      <c r="D513" s="88"/>
    </row>
    <row r="514">
      <c r="D514" s="88"/>
    </row>
    <row r="515">
      <c r="D515" s="88"/>
    </row>
    <row r="516">
      <c r="D516" s="88"/>
    </row>
    <row r="517">
      <c r="D517" s="88"/>
    </row>
    <row r="518">
      <c r="D518" s="88"/>
    </row>
    <row r="519">
      <c r="D519" s="88"/>
    </row>
    <row r="520">
      <c r="D520" s="88"/>
    </row>
    <row r="521">
      <c r="D521" s="88"/>
    </row>
    <row r="522">
      <c r="D522" s="88"/>
    </row>
    <row r="523">
      <c r="D523" s="88"/>
    </row>
    <row r="524">
      <c r="D524" s="88"/>
    </row>
    <row r="525">
      <c r="D525" s="88"/>
    </row>
    <row r="526">
      <c r="D526" s="88"/>
    </row>
    <row r="527">
      <c r="D527" s="88"/>
    </row>
    <row r="528">
      <c r="D528" s="88"/>
    </row>
    <row r="529">
      <c r="D529" s="88"/>
    </row>
    <row r="530">
      <c r="D530" s="88"/>
    </row>
    <row r="531">
      <c r="D531" s="88"/>
    </row>
    <row r="532">
      <c r="D532" s="88"/>
    </row>
    <row r="533">
      <c r="D533" s="88"/>
    </row>
    <row r="534">
      <c r="D534" s="88"/>
    </row>
    <row r="535">
      <c r="D535" s="88"/>
    </row>
    <row r="536">
      <c r="D536" s="88"/>
    </row>
    <row r="537">
      <c r="D537" s="88"/>
    </row>
    <row r="538">
      <c r="D538" s="88"/>
    </row>
    <row r="539">
      <c r="D539" s="88"/>
    </row>
    <row r="540">
      <c r="D540" s="88"/>
    </row>
    <row r="541">
      <c r="D541" s="88"/>
    </row>
    <row r="542">
      <c r="D542" s="88"/>
    </row>
    <row r="543">
      <c r="D543" s="88"/>
    </row>
    <row r="544">
      <c r="D544" s="88"/>
    </row>
    <row r="545">
      <c r="D545" s="88"/>
    </row>
    <row r="546">
      <c r="D546" s="88"/>
    </row>
    <row r="547">
      <c r="D547" s="88"/>
    </row>
    <row r="548">
      <c r="D548" s="88"/>
    </row>
    <row r="549">
      <c r="D549" s="88"/>
    </row>
    <row r="550">
      <c r="D550" s="88"/>
    </row>
    <row r="551">
      <c r="D551" s="88"/>
    </row>
    <row r="552">
      <c r="D552" s="88"/>
    </row>
    <row r="553">
      <c r="D553" s="88"/>
    </row>
    <row r="554">
      <c r="D554" s="88"/>
    </row>
    <row r="555">
      <c r="D555" s="88"/>
    </row>
    <row r="556">
      <c r="D556" s="88"/>
    </row>
    <row r="557">
      <c r="D557" s="88"/>
    </row>
    <row r="558">
      <c r="D558" s="88"/>
    </row>
    <row r="559">
      <c r="D559" s="88"/>
    </row>
    <row r="560">
      <c r="D560" s="88"/>
    </row>
    <row r="561">
      <c r="D561" s="88"/>
    </row>
    <row r="562">
      <c r="D562" s="88"/>
    </row>
    <row r="563">
      <c r="D563" s="88"/>
    </row>
    <row r="564">
      <c r="D564" s="88"/>
    </row>
    <row r="565">
      <c r="D565" s="88"/>
    </row>
    <row r="566">
      <c r="D566" s="88"/>
    </row>
    <row r="567">
      <c r="D567" s="88"/>
    </row>
    <row r="568">
      <c r="D568" s="88"/>
    </row>
    <row r="569">
      <c r="D569" s="88"/>
    </row>
    <row r="570">
      <c r="D570" s="88"/>
    </row>
    <row r="571">
      <c r="D571" s="88"/>
    </row>
    <row r="572">
      <c r="D572" s="88"/>
    </row>
    <row r="573">
      <c r="D573" s="88"/>
    </row>
    <row r="574">
      <c r="D574" s="88"/>
    </row>
    <row r="575">
      <c r="D575" s="88"/>
    </row>
    <row r="576">
      <c r="D576" s="88"/>
    </row>
    <row r="577">
      <c r="D577" s="88"/>
    </row>
    <row r="578">
      <c r="D578" s="88"/>
    </row>
    <row r="579">
      <c r="D579" s="88"/>
    </row>
    <row r="580">
      <c r="D580" s="88"/>
    </row>
    <row r="581">
      <c r="D581" s="88"/>
    </row>
    <row r="582">
      <c r="D582" s="88"/>
    </row>
    <row r="583">
      <c r="D583" s="88"/>
    </row>
    <row r="584">
      <c r="D584" s="88"/>
    </row>
    <row r="585">
      <c r="D585" s="88"/>
    </row>
    <row r="586">
      <c r="D586" s="88"/>
    </row>
    <row r="587">
      <c r="D587" s="88"/>
    </row>
    <row r="588">
      <c r="D588" s="88"/>
    </row>
    <row r="589">
      <c r="D589" s="88"/>
    </row>
    <row r="590">
      <c r="D590" s="88"/>
    </row>
    <row r="591">
      <c r="D591" s="88"/>
    </row>
    <row r="592">
      <c r="D592" s="88"/>
    </row>
    <row r="593">
      <c r="D593" s="88"/>
    </row>
    <row r="594">
      <c r="D594" s="88"/>
    </row>
    <row r="595">
      <c r="D595" s="88"/>
    </row>
    <row r="596">
      <c r="D596" s="88"/>
    </row>
    <row r="597">
      <c r="D597" s="88"/>
    </row>
    <row r="598">
      <c r="D598" s="88"/>
    </row>
    <row r="599">
      <c r="D599" s="88"/>
    </row>
    <row r="600">
      <c r="D600" s="88"/>
    </row>
    <row r="601">
      <c r="D601" s="88"/>
    </row>
    <row r="602">
      <c r="D602" s="88"/>
    </row>
    <row r="603">
      <c r="D603" s="88"/>
    </row>
    <row r="604">
      <c r="D604" s="88"/>
    </row>
    <row r="605">
      <c r="D605" s="88"/>
    </row>
    <row r="606">
      <c r="D606" s="88"/>
    </row>
    <row r="607">
      <c r="D607" s="88"/>
    </row>
    <row r="608">
      <c r="D608" s="88"/>
    </row>
    <row r="609">
      <c r="D609" s="88"/>
    </row>
    <row r="610">
      <c r="D610" s="88"/>
    </row>
    <row r="611">
      <c r="D611" s="88"/>
    </row>
    <row r="612">
      <c r="D612" s="88"/>
    </row>
    <row r="613">
      <c r="D613" s="88"/>
    </row>
    <row r="614">
      <c r="D614" s="88"/>
    </row>
    <row r="615">
      <c r="D615" s="88"/>
    </row>
    <row r="616">
      <c r="D616" s="88"/>
    </row>
    <row r="617">
      <c r="D617" s="88"/>
    </row>
    <row r="618">
      <c r="D618" s="88"/>
    </row>
    <row r="619">
      <c r="D619" s="88"/>
    </row>
    <row r="620">
      <c r="D620" s="88"/>
    </row>
    <row r="621">
      <c r="D621" s="88"/>
    </row>
    <row r="622">
      <c r="D622" s="88"/>
    </row>
    <row r="623">
      <c r="D623" s="88"/>
    </row>
    <row r="624">
      <c r="D624" s="88"/>
    </row>
    <row r="625">
      <c r="D625" s="88"/>
    </row>
    <row r="626">
      <c r="D626" s="88"/>
    </row>
    <row r="627">
      <c r="D627" s="88"/>
    </row>
    <row r="628">
      <c r="D628" s="88"/>
    </row>
    <row r="629">
      <c r="D629" s="88"/>
    </row>
    <row r="630">
      <c r="D630" s="88"/>
    </row>
    <row r="631">
      <c r="D631" s="88"/>
    </row>
    <row r="632">
      <c r="D632" s="88"/>
    </row>
    <row r="633">
      <c r="D633" s="88"/>
    </row>
    <row r="634">
      <c r="D634" s="88"/>
    </row>
    <row r="635">
      <c r="D635" s="88"/>
    </row>
    <row r="636">
      <c r="D636" s="88"/>
    </row>
    <row r="637">
      <c r="D637" s="88"/>
    </row>
    <row r="638">
      <c r="D638" s="88"/>
    </row>
    <row r="639">
      <c r="D639" s="88"/>
    </row>
    <row r="640">
      <c r="D640" s="88"/>
    </row>
    <row r="641">
      <c r="D641" s="88"/>
    </row>
    <row r="642">
      <c r="D642" s="88"/>
    </row>
    <row r="643">
      <c r="D643" s="88"/>
    </row>
    <row r="644">
      <c r="D644" s="88"/>
    </row>
    <row r="645">
      <c r="D645" s="88"/>
    </row>
    <row r="646">
      <c r="D646" s="88"/>
    </row>
    <row r="647">
      <c r="D647" s="88"/>
    </row>
    <row r="648">
      <c r="D648" s="88"/>
    </row>
    <row r="649">
      <c r="D649" s="88"/>
    </row>
    <row r="650">
      <c r="D650" s="88"/>
    </row>
    <row r="651">
      <c r="D651" s="88"/>
    </row>
    <row r="652">
      <c r="D652" s="88"/>
    </row>
    <row r="653">
      <c r="D653" s="88"/>
    </row>
    <row r="654">
      <c r="D654" s="88"/>
    </row>
    <row r="655">
      <c r="D655" s="88"/>
    </row>
    <row r="656">
      <c r="D656" s="88"/>
    </row>
    <row r="657">
      <c r="D657" s="88"/>
    </row>
    <row r="658">
      <c r="D658" s="88"/>
    </row>
    <row r="659">
      <c r="D659" s="88"/>
    </row>
    <row r="660">
      <c r="D660" s="88"/>
    </row>
    <row r="661">
      <c r="D661" s="88"/>
    </row>
    <row r="662">
      <c r="D662" s="88"/>
    </row>
    <row r="663">
      <c r="D663" s="88"/>
    </row>
    <row r="664">
      <c r="D664" s="88"/>
    </row>
    <row r="665">
      <c r="D665" s="88"/>
    </row>
    <row r="666">
      <c r="D666" s="88"/>
    </row>
    <row r="667">
      <c r="D667" s="88"/>
    </row>
    <row r="668">
      <c r="D668" s="88"/>
    </row>
    <row r="669">
      <c r="D669" s="88"/>
    </row>
    <row r="670">
      <c r="D670" s="88"/>
    </row>
    <row r="671">
      <c r="D671" s="88"/>
    </row>
    <row r="672">
      <c r="D672" s="88"/>
    </row>
    <row r="673">
      <c r="D673" s="88"/>
    </row>
    <row r="674">
      <c r="D674" s="88"/>
    </row>
    <row r="675">
      <c r="D675" s="88"/>
    </row>
    <row r="676">
      <c r="D676" s="88"/>
    </row>
    <row r="677">
      <c r="D677" s="88"/>
    </row>
    <row r="678">
      <c r="D678" s="88"/>
    </row>
    <row r="679">
      <c r="D679" s="88"/>
    </row>
    <row r="680">
      <c r="D680" s="88"/>
    </row>
    <row r="681">
      <c r="D681" s="88"/>
    </row>
    <row r="682">
      <c r="D682" s="88"/>
    </row>
    <row r="683">
      <c r="D683" s="88"/>
    </row>
    <row r="684">
      <c r="D684" s="88"/>
    </row>
    <row r="685">
      <c r="D685" s="88"/>
    </row>
    <row r="686">
      <c r="D686" s="88"/>
    </row>
    <row r="687">
      <c r="D687" s="88"/>
    </row>
    <row r="688">
      <c r="D688" s="88"/>
    </row>
    <row r="689">
      <c r="D689" s="88"/>
    </row>
    <row r="690">
      <c r="D690" s="88"/>
    </row>
    <row r="691">
      <c r="D691" s="88"/>
    </row>
    <row r="692">
      <c r="D692" s="88"/>
    </row>
    <row r="693">
      <c r="D693" s="88"/>
    </row>
    <row r="694">
      <c r="D694" s="88"/>
    </row>
    <row r="695">
      <c r="D695" s="88"/>
    </row>
    <row r="696">
      <c r="D696" s="88"/>
    </row>
    <row r="697">
      <c r="D697" s="88"/>
    </row>
    <row r="698">
      <c r="D698" s="88"/>
    </row>
    <row r="699">
      <c r="D699" s="88"/>
    </row>
    <row r="700">
      <c r="D700" s="88"/>
    </row>
    <row r="701">
      <c r="D701" s="88"/>
    </row>
    <row r="702">
      <c r="D702" s="88"/>
    </row>
    <row r="703">
      <c r="D703" s="88"/>
    </row>
    <row r="704">
      <c r="D704" s="88"/>
    </row>
    <row r="705">
      <c r="D705" s="88"/>
    </row>
    <row r="706">
      <c r="D706" s="88"/>
    </row>
    <row r="707">
      <c r="D707" s="88"/>
    </row>
    <row r="708">
      <c r="D708" s="88"/>
    </row>
    <row r="709">
      <c r="D709" s="88"/>
    </row>
    <row r="710">
      <c r="D710" s="88"/>
    </row>
    <row r="711">
      <c r="D711" s="88"/>
    </row>
    <row r="712">
      <c r="D712" s="88"/>
    </row>
    <row r="713">
      <c r="D713" s="88"/>
    </row>
    <row r="714">
      <c r="D714" s="88"/>
    </row>
    <row r="715">
      <c r="D715" s="88"/>
    </row>
    <row r="716">
      <c r="D716" s="88"/>
    </row>
    <row r="717">
      <c r="D717" s="88"/>
    </row>
    <row r="718">
      <c r="D718" s="88"/>
    </row>
    <row r="719">
      <c r="D719" s="88"/>
    </row>
    <row r="720">
      <c r="D720" s="88"/>
    </row>
    <row r="721">
      <c r="D721" s="88"/>
    </row>
    <row r="722">
      <c r="D722" s="88"/>
    </row>
    <row r="723">
      <c r="D723" s="88"/>
    </row>
    <row r="724">
      <c r="D724" s="88"/>
    </row>
    <row r="725">
      <c r="D725" s="88"/>
    </row>
    <row r="726">
      <c r="D726" s="88"/>
    </row>
    <row r="727">
      <c r="D727" s="88"/>
    </row>
    <row r="728">
      <c r="D728" s="88"/>
    </row>
    <row r="729">
      <c r="D729" s="88"/>
    </row>
    <row r="730">
      <c r="D730" s="88"/>
    </row>
    <row r="731">
      <c r="D731" s="88"/>
    </row>
    <row r="732">
      <c r="D732" s="88"/>
    </row>
    <row r="733">
      <c r="D733" s="88"/>
    </row>
    <row r="734">
      <c r="D734" s="88"/>
    </row>
    <row r="735">
      <c r="D735" s="88"/>
    </row>
    <row r="736">
      <c r="D736" s="88"/>
    </row>
    <row r="737">
      <c r="D737" s="88"/>
    </row>
    <row r="738">
      <c r="D738" s="88"/>
    </row>
    <row r="739">
      <c r="D739" s="88"/>
    </row>
    <row r="740">
      <c r="D740" s="88"/>
    </row>
    <row r="741">
      <c r="D741" s="88"/>
    </row>
    <row r="742">
      <c r="D742" s="88"/>
    </row>
    <row r="743">
      <c r="D743" s="88"/>
    </row>
    <row r="744">
      <c r="D744" s="88"/>
    </row>
    <row r="745">
      <c r="D745" s="88"/>
    </row>
    <row r="746">
      <c r="D746" s="88"/>
    </row>
    <row r="747">
      <c r="D747" s="88"/>
    </row>
    <row r="748">
      <c r="D748" s="88"/>
    </row>
    <row r="749">
      <c r="D749" s="88"/>
    </row>
    <row r="750">
      <c r="D750" s="88"/>
    </row>
    <row r="751">
      <c r="D751" s="88"/>
    </row>
    <row r="752">
      <c r="D752" s="88"/>
    </row>
    <row r="753">
      <c r="D753" s="88"/>
    </row>
    <row r="754">
      <c r="D754" s="88"/>
    </row>
    <row r="755">
      <c r="D755" s="88"/>
    </row>
    <row r="756">
      <c r="D756" s="88"/>
    </row>
    <row r="757">
      <c r="D757" s="88"/>
    </row>
    <row r="758">
      <c r="D758" s="88"/>
    </row>
    <row r="759">
      <c r="D759" s="88"/>
    </row>
    <row r="760">
      <c r="D760" s="88"/>
    </row>
    <row r="761">
      <c r="D761" s="88"/>
    </row>
    <row r="762">
      <c r="D762" s="88"/>
    </row>
    <row r="763">
      <c r="D763" s="88"/>
    </row>
    <row r="764">
      <c r="D764" s="88"/>
    </row>
    <row r="765">
      <c r="D765" s="88"/>
    </row>
    <row r="766">
      <c r="D766" s="88"/>
    </row>
    <row r="767">
      <c r="D767" s="88"/>
    </row>
    <row r="768">
      <c r="D768" s="88"/>
    </row>
    <row r="769">
      <c r="D769" s="88"/>
    </row>
    <row r="770">
      <c r="D770" s="88"/>
    </row>
    <row r="771">
      <c r="D771" s="88"/>
    </row>
    <row r="772">
      <c r="D772" s="88"/>
    </row>
    <row r="773">
      <c r="D773" s="88"/>
    </row>
    <row r="774">
      <c r="D774" s="88"/>
    </row>
    <row r="775">
      <c r="D775" s="88"/>
    </row>
    <row r="776">
      <c r="D776" s="88"/>
    </row>
    <row r="777">
      <c r="D777" s="88"/>
    </row>
    <row r="778">
      <c r="D778" s="88"/>
    </row>
    <row r="779">
      <c r="D779" s="88"/>
    </row>
    <row r="780">
      <c r="D780" s="88"/>
    </row>
    <row r="781">
      <c r="D781" s="88"/>
    </row>
    <row r="782">
      <c r="D782" s="88"/>
    </row>
    <row r="783">
      <c r="D783" s="88"/>
    </row>
    <row r="784">
      <c r="D784" s="88"/>
    </row>
    <row r="785">
      <c r="D785" s="88"/>
    </row>
    <row r="786">
      <c r="D786" s="88"/>
    </row>
    <row r="787">
      <c r="D787" s="88"/>
    </row>
    <row r="788">
      <c r="D788" s="88"/>
    </row>
    <row r="789">
      <c r="D789" s="88"/>
    </row>
    <row r="790">
      <c r="D790" s="88"/>
    </row>
    <row r="791">
      <c r="D791" s="88"/>
    </row>
    <row r="792">
      <c r="D792" s="88"/>
    </row>
    <row r="793">
      <c r="D793" s="88"/>
    </row>
    <row r="794">
      <c r="D794" s="88"/>
    </row>
    <row r="795">
      <c r="D795" s="88"/>
    </row>
    <row r="796">
      <c r="D796" s="88"/>
    </row>
    <row r="797">
      <c r="D797" s="88"/>
    </row>
    <row r="798">
      <c r="D798" s="88"/>
    </row>
    <row r="799">
      <c r="D799" s="88"/>
    </row>
    <row r="800">
      <c r="D800" s="88"/>
    </row>
    <row r="801">
      <c r="D801" s="88"/>
    </row>
    <row r="802">
      <c r="D802" s="88"/>
    </row>
    <row r="803">
      <c r="D803" s="88"/>
    </row>
    <row r="804">
      <c r="D804" s="88"/>
    </row>
    <row r="805">
      <c r="D805" s="88"/>
    </row>
    <row r="806">
      <c r="D806" s="88"/>
    </row>
    <row r="807">
      <c r="D807" s="88"/>
    </row>
    <row r="808">
      <c r="D808" s="88"/>
    </row>
    <row r="809">
      <c r="D809" s="88"/>
    </row>
    <row r="810">
      <c r="D810" s="88"/>
    </row>
    <row r="811">
      <c r="D811" s="88"/>
    </row>
    <row r="812">
      <c r="D812" s="88"/>
    </row>
    <row r="813">
      <c r="D813" s="88"/>
    </row>
    <row r="814">
      <c r="D814" s="88"/>
    </row>
    <row r="815">
      <c r="D815" s="88"/>
    </row>
    <row r="816">
      <c r="D816" s="88"/>
    </row>
    <row r="817">
      <c r="D817" s="88"/>
    </row>
    <row r="818">
      <c r="D818" s="88"/>
    </row>
    <row r="819">
      <c r="D819" s="88"/>
    </row>
    <row r="820">
      <c r="D820" s="88"/>
    </row>
    <row r="821">
      <c r="D821" s="88"/>
    </row>
    <row r="822">
      <c r="D822" s="88"/>
    </row>
    <row r="823">
      <c r="D823" s="88"/>
    </row>
    <row r="824">
      <c r="D824" s="88"/>
    </row>
    <row r="825">
      <c r="D825" s="88"/>
    </row>
    <row r="826">
      <c r="D826" s="88"/>
    </row>
    <row r="827">
      <c r="D827" s="88"/>
    </row>
    <row r="828">
      <c r="D828" s="88"/>
    </row>
    <row r="829">
      <c r="D829" s="88"/>
    </row>
    <row r="830">
      <c r="D830" s="88"/>
    </row>
    <row r="831">
      <c r="D831" s="88"/>
    </row>
    <row r="832">
      <c r="D832" s="88"/>
    </row>
    <row r="833">
      <c r="D833" s="88"/>
    </row>
    <row r="834">
      <c r="D834" s="88"/>
    </row>
    <row r="835">
      <c r="D835" s="88"/>
    </row>
    <row r="836">
      <c r="D836" s="88"/>
    </row>
    <row r="837">
      <c r="D837" s="88"/>
    </row>
    <row r="838">
      <c r="D838" s="88"/>
    </row>
    <row r="839">
      <c r="D839" s="88"/>
    </row>
    <row r="840">
      <c r="D840" s="88"/>
    </row>
    <row r="841">
      <c r="D841" s="88"/>
    </row>
    <row r="842">
      <c r="D842" s="88"/>
    </row>
    <row r="843">
      <c r="D843" s="88"/>
    </row>
    <row r="844">
      <c r="D844" s="88"/>
    </row>
    <row r="845">
      <c r="D845" s="88"/>
    </row>
    <row r="846">
      <c r="D846" s="88"/>
    </row>
    <row r="847">
      <c r="D847" s="88"/>
    </row>
    <row r="848">
      <c r="D848" s="88"/>
    </row>
    <row r="849">
      <c r="D849" s="88"/>
    </row>
    <row r="850">
      <c r="D850" s="88"/>
    </row>
    <row r="851">
      <c r="D851" s="88"/>
    </row>
    <row r="852">
      <c r="D852" s="88"/>
    </row>
    <row r="853">
      <c r="D853" s="88"/>
    </row>
    <row r="854">
      <c r="D854" s="88"/>
    </row>
    <row r="855">
      <c r="D855" s="88"/>
    </row>
    <row r="856">
      <c r="D856" s="88"/>
    </row>
    <row r="857">
      <c r="D857" s="88"/>
    </row>
    <row r="858">
      <c r="D858" s="88"/>
    </row>
    <row r="859">
      <c r="D859" s="88"/>
    </row>
    <row r="860">
      <c r="D860" s="88"/>
    </row>
    <row r="861">
      <c r="D861" s="88"/>
    </row>
    <row r="862">
      <c r="D862" s="88"/>
    </row>
    <row r="863">
      <c r="D863" s="88"/>
    </row>
    <row r="864">
      <c r="D864" s="88"/>
    </row>
    <row r="865">
      <c r="D865" s="88"/>
    </row>
    <row r="866">
      <c r="D866" s="88"/>
    </row>
    <row r="867">
      <c r="D867" s="88"/>
    </row>
    <row r="868">
      <c r="D868" s="88"/>
    </row>
    <row r="869">
      <c r="D869" s="88"/>
    </row>
    <row r="870">
      <c r="D870" s="88"/>
    </row>
    <row r="871">
      <c r="D871" s="88"/>
    </row>
    <row r="872">
      <c r="D872" s="88"/>
    </row>
    <row r="873">
      <c r="D873" s="88"/>
    </row>
    <row r="874">
      <c r="D874" s="88"/>
    </row>
    <row r="875">
      <c r="D875" s="88"/>
    </row>
    <row r="876">
      <c r="D876" s="88"/>
    </row>
    <row r="877">
      <c r="D877" s="88"/>
    </row>
    <row r="878">
      <c r="D878" s="88"/>
    </row>
    <row r="879">
      <c r="D879" s="88"/>
    </row>
    <row r="880">
      <c r="D880" s="88"/>
    </row>
    <row r="881">
      <c r="D881" s="88"/>
    </row>
    <row r="882">
      <c r="D882" s="88"/>
    </row>
    <row r="883">
      <c r="D883" s="88"/>
    </row>
    <row r="884">
      <c r="D884" s="88"/>
    </row>
    <row r="885">
      <c r="D885" s="88"/>
    </row>
    <row r="886">
      <c r="D886" s="88"/>
    </row>
    <row r="887">
      <c r="D887" s="88"/>
    </row>
    <row r="888">
      <c r="D888" s="88"/>
    </row>
    <row r="889">
      <c r="D889" s="88"/>
    </row>
    <row r="890">
      <c r="D890" s="88"/>
    </row>
    <row r="891">
      <c r="D891" s="88"/>
    </row>
    <row r="892">
      <c r="D892" s="88"/>
    </row>
    <row r="893">
      <c r="D893" s="88"/>
    </row>
    <row r="894">
      <c r="D894" s="88"/>
    </row>
    <row r="895">
      <c r="D895" s="88"/>
    </row>
    <row r="896">
      <c r="D896" s="88"/>
    </row>
    <row r="897">
      <c r="D897" s="88"/>
    </row>
    <row r="898">
      <c r="D898" s="88"/>
    </row>
    <row r="899">
      <c r="D899" s="88"/>
    </row>
    <row r="900">
      <c r="D900" s="88"/>
    </row>
    <row r="901">
      <c r="D901" s="88"/>
    </row>
    <row r="902">
      <c r="D902" s="88"/>
    </row>
    <row r="903">
      <c r="D903" s="88"/>
    </row>
    <row r="904">
      <c r="D904" s="88"/>
    </row>
    <row r="905">
      <c r="D905" s="88"/>
    </row>
    <row r="906">
      <c r="D906" s="88"/>
    </row>
    <row r="907">
      <c r="D907" s="88"/>
    </row>
    <row r="908">
      <c r="D908" s="88"/>
    </row>
    <row r="909">
      <c r="D909" s="88"/>
    </row>
    <row r="910">
      <c r="D910" s="88"/>
    </row>
    <row r="911">
      <c r="D911" s="88"/>
    </row>
    <row r="912">
      <c r="D912" s="88"/>
    </row>
    <row r="913">
      <c r="D913" s="88"/>
    </row>
    <row r="914">
      <c r="D914" s="88"/>
    </row>
    <row r="915">
      <c r="D915" s="88"/>
    </row>
    <row r="916">
      <c r="D916" s="88"/>
    </row>
    <row r="917">
      <c r="D917" s="88"/>
    </row>
    <row r="918">
      <c r="D918" s="88"/>
    </row>
    <row r="919">
      <c r="D919" s="88"/>
    </row>
    <row r="920">
      <c r="D920" s="88"/>
    </row>
    <row r="921">
      <c r="D921" s="88"/>
    </row>
    <row r="922">
      <c r="D922" s="88"/>
    </row>
    <row r="923">
      <c r="D923" s="88"/>
    </row>
    <row r="924">
      <c r="D924" s="88"/>
    </row>
    <row r="925">
      <c r="D925" s="88"/>
    </row>
    <row r="926">
      <c r="D926" s="88"/>
    </row>
    <row r="927">
      <c r="D927" s="88"/>
    </row>
    <row r="928">
      <c r="D928" s="88"/>
    </row>
    <row r="929">
      <c r="D929" s="88"/>
    </row>
    <row r="930">
      <c r="D930" s="88"/>
    </row>
    <row r="931">
      <c r="D931" s="88"/>
    </row>
    <row r="932">
      <c r="D932" s="88"/>
    </row>
    <row r="933">
      <c r="D933" s="88"/>
    </row>
    <row r="934">
      <c r="D934" s="88"/>
    </row>
    <row r="935">
      <c r="D935" s="88"/>
    </row>
    <row r="936">
      <c r="D936" s="88"/>
    </row>
    <row r="937">
      <c r="D937" s="88"/>
    </row>
    <row r="938">
      <c r="D938" s="88"/>
    </row>
    <row r="939">
      <c r="D939" s="88"/>
    </row>
    <row r="940">
      <c r="D940" s="88"/>
    </row>
    <row r="941">
      <c r="D941" s="88"/>
    </row>
    <row r="942">
      <c r="D942" s="88"/>
    </row>
    <row r="943">
      <c r="D943" s="88"/>
    </row>
    <row r="944">
      <c r="D944" s="88"/>
    </row>
    <row r="945">
      <c r="D945" s="88"/>
    </row>
    <row r="946">
      <c r="D946" s="88"/>
    </row>
    <row r="947">
      <c r="D947" s="88"/>
    </row>
    <row r="948">
      <c r="D948" s="88"/>
    </row>
    <row r="949">
      <c r="D949" s="88"/>
    </row>
    <row r="950">
      <c r="D950" s="88"/>
    </row>
    <row r="951">
      <c r="D951" s="88"/>
    </row>
    <row r="952">
      <c r="D952" s="88"/>
    </row>
    <row r="953">
      <c r="D953" s="88"/>
    </row>
    <row r="954">
      <c r="D954" s="88"/>
    </row>
    <row r="955">
      <c r="D955" s="88"/>
    </row>
    <row r="956">
      <c r="D956" s="88"/>
    </row>
    <row r="957">
      <c r="D957" s="88"/>
    </row>
    <row r="958">
      <c r="D958" s="88"/>
    </row>
    <row r="959">
      <c r="D959" s="88"/>
    </row>
    <row r="960">
      <c r="D960" s="88"/>
    </row>
    <row r="961">
      <c r="D961" s="88"/>
    </row>
    <row r="962">
      <c r="D962" s="88"/>
    </row>
    <row r="963">
      <c r="D963" s="88"/>
    </row>
    <row r="964">
      <c r="D964" s="88"/>
    </row>
    <row r="965">
      <c r="D965" s="88"/>
    </row>
    <row r="966">
      <c r="D966" s="88"/>
    </row>
    <row r="967">
      <c r="D967" s="88"/>
    </row>
    <row r="968">
      <c r="D968" s="88"/>
    </row>
    <row r="969">
      <c r="D969" s="88"/>
    </row>
    <row r="970">
      <c r="D970" s="88"/>
    </row>
    <row r="971">
      <c r="D971" s="88"/>
    </row>
    <row r="972">
      <c r="D972" s="88"/>
    </row>
    <row r="973">
      <c r="D973" s="88"/>
    </row>
    <row r="974">
      <c r="D974" s="88"/>
    </row>
    <row r="975">
      <c r="D975" s="88"/>
    </row>
    <row r="976">
      <c r="D976" s="88"/>
    </row>
    <row r="977">
      <c r="D977" s="88"/>
    </row>
    <row r="978">
      <c r="D978" s="88"/>
    </row>
    <row r="979">
      <c r="D979" s="88"/>
    </row>
    <row r="980">
      <c r="D980" s="88"/>
    </row>
    <row r="981">
      <c r="D981" s="88"/>
    </row>
    <row r="982">
      <c r="D982" s="88"/>
    </row>
    <row r="983">
      <c r="D983" s="88"/>
    </row>
    <row r="984">
      <c r="D984" s="88"/>
    </row>
    <row r="985">
      <c r="D985" s="88"/>
    </row>
    <row r="986">
      <c r="D986" s="88"/>
    </row>
    <row r="987">
      <c r="D987" s="88"/>
    </row>
    <row r="988">
      <c r="D988" s="88"/>
    </row>
    <row r="989">
      <c r="D989" s="88"/>
    </row>
    <row r="990">
      <c r="D990" s="88"/>
    </row>
    <row r="991">
      <c r="D991" s="88"/>
    </row>
    <row r="992">
      <c r="D992" s="88"/>
    </row>
    <row r="993">
      <c r="D993" s="88"/>
    </row>
    <row r="994">
      <c r="D994" s="88"/>
    </row>
    <row r="995">
      <c r="D995" s="88"/>
    </row>
    <row r="996">
      <c r="D996" s="88"/>
    </row>
    <row r="997">
      <c r="D997" s="88"/>
    </row>
    <row r="998">
      <c r="D998" s="88"/>
    </row>
    <row r="999">
      <c r="D999" s="88"/>
    </row>
    <row r="1000"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29"/>
    <col customWidth="1" min="3" max="3" width="27.43"/>
    <col customWidth="1" min="5" max="5" width="28.71"/>
  </cols>
  <sheetData>
    <row r="1">
      <c r="A1" s="94" t="s">
        <v>126</v>
      </c>
      <c r="B1" s="96" t="s">
        <v>108</v>
      </c>
      <c r="C1" s="97"/>
      <c r="D1" s="144"/>
      <c r="E1" s="102" t="s">
        <v>127</v>
      </c>
      <c r="F1" s="98"/>
      <c r="G1" s="102" t="s">
        <v>128</v>
      </c>
      <c r="H1" s="98"/>
    </row>
    <row r="2">
      <c r="A2" s="97" t="s">
        <v>129</v>
      </c>
      <c r="B2" s="145">
        <v>43568.0</v>
      </c>
      <c r="C2" s="105" t="s">
        <v>130</v>
      </c>
      <c r="D2" s="106">
        <v>0.0</v>
      </c>
      <c r="E2" s="97"/>
      <c r="F2" s="98"/>
      <c r="G2" s="97"/>
      <c r="H2" s="98"/>
    </row>
    <row r="3">
      <c r="A3" s="97" t="s">
        <v>131</v>
      </c>
      <c r="B3" s="145">
        <v>43663.0</v>
      </c>
      <c r="C3" s="105" t="s">
        <v>132</v>
      </c>
      <c r="D3" s="106">
        <v>16745.77</v>
      </c>
      <c r="E3" s="109" t="s">
        <v>211</v>
      </c>
      <c r="F3" s="110">
        <v>6249.66</v>
      </c>
      <c r="G3" s="97" t="s">
        <v>216</v>
      </c>
      <c r="H3" s="114">
        <v>0.0</v>
      </c>
    </row>
    <row r="4">
      <c r="A4" s="97" t="s">
        <v>135</v>
      </c>
      <c r="B4" s="109" t="s">
        <v>369</v>
      </c>
      <c r="C4" s="105" t="s">
        <v>137</v>
      </c>
      <c r="D4" s="108">
        <v>0.0</v>
      </c>
      <c r="E4" s="109" t="s">
        <v>370</v>
      </c>
      <c r="F4" s="111">
        <v>6304.2</v>
      </c>
      <c r="G4" s="97"/>
      <c r="H4" s="98"/>
    </row>
    <row r="5">
      <c r="A5" s="97"/>
      <c r="B5" s="97"/>
      <c r="C5" s="87" t="s">
        <v>139</v>
      </c>
      <c r="D5" s="146">
        <v>0.0</v>
      </c>
      <c r="E5" s="109" t="s">
        <v>211</v>
      </c>
      <c r="F5" s="111">
        <v>19.41</v>
      </c>
      <c r="G5" s="97"/>
      <c r="H5" s="98"/>
    </row>
    <row r="6">
      <c r="A6" s="97" t="s">
        <v>140</v>
      </c>
      <c r="B6" s="97"/>
      <c r="D6" s="88"/>
      <c r="E6" s="97"/>
      <c r="F6" s="98"/>
      <c r="G6" s="97"/>
      <c r="H6" s="98"/>
    </row>
    <row r="7">
      <c r="A7" s="109" t="s">
        <v>36</v>
      </c>
      <c r="B7" s="112">
        <v>4172.5</v>
      </c>
      <c r="C7" s="105" t="s">
        <v>142</v>
      </c>
      <c r="D7" s="106">
        <v>0.0</v>
      </c>
      <c r="E7" s="97"/>
      <c r="F7" s="98"/>
      <c r="G7" s="97"/>
      <c r="H7" s="98"/>
    </row>
    <row r="8">
      <c r="A8" s="109"/>
      <c r="B8" s="98"/>
      <c r="C8" s="105" t="s">
        <v>144</v>
      </c>
      <c r="D8" s="106">
        <v>18670.68</v>
      </c>
      <c r="E8" s="105" t="s">
        <v>220</v>
      </c>
      <c r="F8" s="108">
        <f>sum(F3:F7)</f>
        <v>12573.27</v>
      </c>
      <c r="G8" s="97"/>
      <c r="H8" s="98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</row>
    <row r="11">
      <c r="A11" s="97"/>
      <c r="B11" s="98"/>
      <c r="D11" s="88"/>
      <c r="E11" s="98"/>
      <c r="F11" s="98"/>
      <c r="G11" s="98"/>
      <c r="H11" s="97"/>
    </row>
    <row r="12">
      <c r="C12" s="105" t="s">
        <v>153</v>
      </c>
      <c r="D12" s="108">
        <f t="shared" ref="D12:D15" si="1">sum(D7-D2)</f>
        <v>0</v>
      </c>
      <c r="E12" s="98"/>
      <c r="F12" s="98"/>
      <c r="G12" s="98"/>
      <c r="H12" s="97"/>
    </row>
    <row r="13">
      <c r="A13" s="97" t="s">
        <v>156</v>
      </c>
      <c r="B13" s="113">
        <f>sum(B7:B10)</f>
        <v>4172.5</v>
      </c>
      <c r="C13" s="105" t="s">
        <v>157</v>
      </c>
      <c r="D13" s="108">
        <f t="shared" si="1"/>
        <v>1924.91</v>
      </c>
      <c r="E13" s="98"/>
      <c r="F13" s="98"/>
      <c r="G13" s="98"/>
      <c r="H13" s="97"/>
    </row>
    <row r="14">
      <c r="A14" s="97" t="s">
        <v>159</v>
      </c>
      <c r="B14" s="114">
        <f>sum(F8)</f>
        <v>12573.27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16745.77</v>
      </c>
      <c r="C15" s="87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18670.68</v>
      </c>
      <c r="C16" s="97"/>
      <c r="D16" s="144"/>
      <c r="E16" s="98"/>
      <c r="F16" s="98"/>
      <c r="G16" s="98"/>
      <c r="H16" s="97"/>
    </row>
    <row r="17">
      <c r="A17" s="97" t="s">
        <v>166</v>
      </c>
      <c r="B17" s="110">
        <v>801.28</v>
      </c>
      <c r="C17" s="97"/>
      <c r="D17" s="144"/>
      <c r="E17" s="98"/>
      <c r="F17" s="98"/>
      <c r="G17" s="98"/>
      <c r="H17" s="97"/>
    </row>
    <row r="18">
      <c r="A18" s="97" t="s">
        <v>168</v>
      </c>
      <c r="B18" s="108">
        <f>sum(B16+B17)</f>
        <v>19471.96</v>
      </c>
      <c r="C18" s="97"/>
      <c r="D18" s="144"/>
      <c r="E18" s="98"/>
      <c r="F18" s="98"/>
      <c r="G18" s="98"/>
      <c r="H18" s="97"/>
    </row>
    <row r="19">
      <c r="A19" s="97" t="s">
        <v>169</v>
      </c>
      <c r="B19" s="108">
        <f>sum(B16-B15)</f>
        <v>1924.91</v>
      </c>
      <c r="C19" s="97"/>
      <c r="D19" s="144"/>
      <c r="E19" s="98"/>
      <c r="F19" s="98"/>
      <c r="G19" s="98"/>
      <c r="H19" s="97"/>
    </row>
    <row r="20">
      <c r="A20" s="109" t="s">
        <v>295</v>
      </c>
      <c r="B20" s="114">
        <f>sum(B15*1.12)</f>
        <v>18755.2624</v>
      </c>
      <c r="C20" s="97"/>
      <c r="D20" s="144"/>
      <c r="E20" s="98"/>
      <c r="F20" s="98"/>
      <c r="G20" s="98"/>
      <c r="H20" s="97"/>
    </row>
    <row r="21">
      <c r="A21" s="14" t="s">
        <v>173</v>
      </c>
      <c r="B21" s="111">
        <v>0.0</v>
      </c>
      <c r="C21" s="97"/>
      <c r="D21" s="144"/>
      <c r="E21" s="98"/>
      <c r="F21" s="98"/>
      <c r="G21" s="98"/>
      <c r="H21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29"/>
    <col customWidth="1" min="2" max="2" width="19.43"/>
    <col customWidth="1" min="3" max="3" width="27.43"/>
    <col customWidth="1" min="5" max="5" width="28.71"/>
  </cols>
  <sheetData>
    <row r="1">
      <c r="A1" s="94" t="s">
        <v>126</v>
      </c>
      <c r="B1" s="96" t="s">
        <v>109</v>
      </c>
      <c r="C1" s="97"/>
      <c r="D1" s="144"/>
      <c r="E1" s="102" t="s">
        <v>127</v>
      </c>
      <c r="F1" s="98"/>
      <c r="G1" s="102" t="s">
        <v>128</v>
      </c>
      <c r="H1" s="98"/>
    </row>
    <row r="2">
      <c r="A2" s="97" t="s">
        <v>129</v>
      </c>
      <c r="B2" s="145">
        <v>43570.0</v>
      </c>
      <c r="C2" s="105" t="s">
        <v>130</v>
      </c>
      <c r="D2" s="106">
        <v>0.0</v>
      </c>
      <c r="E2" s="97"/>
      <c r="F2" s="98"/>
      <c r="G2" s="97"/>
      <c r="H2" s="98"/>
    </row>
    <row r="3">
      <c r="A3" s="97" t="s">
        <v>131</v>
      </c>
      <c r="B3" s="145">
        <v>43595.0</v>
      </c>
      <c r="C3" s="105" t="s">
        <v>132</v>
      </c>
      <c r="D3" s="106">
        <v>0.0</v>
      </c>
      <c r="E3" s="109" t="s">
        <v>231</v>
      </c>
      <c r="F3" s="110">
        <v>68.96</v>
      </c>
      <c r="G3" s="97" t="s">
        <v>216</v>
      </c>
      <c r="H3" s="114">
        <v>0.0</v>
      </c>
    </row>
    <row r="4">
      <c r="A4" s="97" t="s">
        <v>135</v>
      </c>
      <c r="B4" s="109" t="s">
        <v>376</v>
      </c>
      <c r="C4" s="105" t="s">
        <v>137</v>
      </c>
      <c r="D4" s="106">
        <v>752.41</v>
      </c>
      <c r="E4" s="109" t="s">
        <v>231</v>
      </c>
      <c r="F4" s="111">
        <v>19.75</v>
      </c>
      <c r="G4" s="97"/>
      <c r="H4" s="98"/>
    </row>
    <row r="5">
      <c r="A5" s="97"/>
      <c r="B5" s="97"/>
      <c r="C5" s="87" t="s">
        <v>139</v>
      </c>
      <c r="D5" s="146">
        <v>0.0</v>
      </c>
      <c r="E5" s="109" t="s">
        <v>367</v>
      </c>
      <c r="F5" s="111">
        <v>87.74</v>
      </c>
      <c r="G5" s="97"/>
      <c r="H5" s="98"/>
    </row>
    <row r="6">
      <c r="A6" s="97" t="s">
        <v>140</v>
      </c>
      <c r="B6" s="97"/>
      <c r="D6" s="88"/>
      <c r="E6" s="97"/>
      <c r="F6" s="98"/>
      <c r="G6" s="97"/>
      <c r="H6" s="98"/>
    </row>
    <row r="7">
      <c r="A7" s="109" t="s">
        <v>377</v>
      </c>
      <c r="B7" s="112">
        <f>473.65+102.31</f>
        <v>575.96</v>
      </c>
      <c r="C7" s="105" t="s">
        <v>142</v>
      </c>
      <c r="D7" s="106">
        <v>0.0</v>
      </c>
      <c r="E7" s="97"/>
      <c r="F7" s="98"/>
      <c r="G7" s="97"/>
      <c r="H7" s="98"/>
    </row>
    <row r="8">
      <c r="A8" s="109"/>
      <c r="B8" s="98"/>
      <c r="C8" s="105" t="s">
        <v>144</v>
      </c>
      <c r="D8" s="106">
        <v>0.0</v>
      </c>
      <c r="E8" s="105" t="s">
        <v>220</v>
      </c>
      <c r="F8" s="108">
        <f>sum(F3:F7)</f>
        <v>176.45</v>
      </c>
      <c r="G8" s="97"/>
      <c r="H8" s="98"/>
    </row>
    <row r="9">
      <c r="A9" s="97"/>
      <c r="B9" s="98"/>
      <c r="C9" s="105" t="s">
        <v>147</v>
      </c>
      <c r="D9" s="106">
        <v>973.0</v>
      </c>
      <c r="E9" s="97"/>
      <c r="F9" s="98"/>
      <c r="G9" s="97"/>
      <c r="H9" s="98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</row>
    <row r="11">
      <c r="A11" s="97"/>
      <c r="B11" s="98"/>
      <c r="D11" s="88"/>
      <c r="E11" s="98"/>
      <c r="F11" s="98"/>
      <c r="G11" s="98"/>
      <c r="H11" s="97"/>
    </row>
    <row r="12">
      <c r="C12" s="105" t="s">
        <v>153</v>
      </c>
      <c r="D12" s="108">
        <f t="shared" ref="D12:D15" si="1">sum(D7-D2)</f>
        <v>0</v>
      </c>
      <c r="E12" s="98"/>
      <c r="F12" s="98"/>
      <c r="G12" s="98"/>
      <c r="H12" s="97"/>
    </row>
    <row r="13">
      <c r="A13" s="97" t="s">
        <v>156</v>
      </c>
      <c r="B13" s="113">
        <f>sum(B7:B10)</f>
        <v>575.96</v>
      </c>
      <c r="C13" s="105" t="s">
        <v>157</v>
      </c>
      <c r="D13" s="108">
        <f t="shared" si="1"/>
        <v>0</v>
      </c>
      <c r="E13" s="98"/>
      <c r="F13" s="98"/>
      <c r="G13" s="98"/>
      <c r="H13" s="97"/>
    </row>
    <row r="14">
      <c r="A14" s="97" t="s">
        <v>159</v>
      </c>
      <c r="B14" s="114">
        <f>sum(F8)</f>
        <v>176.45</v>
      </c>
      <c r="C14" s="105" t="s">
        <v>160</v>
      </c>
      <c r="D14" s="108">
        <f t="shared" si="1"/>
        <v>220.59</v>
      </c>
      <c r="E14" s="98"/>
      <c r="F14" s="98"/>
      <c r="G14" s="98"/>
      <c r="H14" s="97"/>
    </row>
    <row r="15">
      <c r="A15" s="105" t="s">
        <v>161</v>
      </c>
      <c r="B15" s="108">
        <f>sum(B13:B14)</f>
        <v>752.41</v>
      </c>
      <c r="C15" s="87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973.0</v>
      </c>
      <c r="C16" s="97"/>
      <c r="D16" s="144"/>
      <c r="E16" s="98"/>
      <c r="F16" s="98"/>
      <c r="G16" s="98"/>
      <c r="H16" s="97"/>
    </row>
    <row r="17">
      <c r="A17" s="97" t="s">
        <v>166</v>
      </c>
      <c r="B17" s="110">
        <v>0.0</v>
      </c>
      <c r="C17" s="97"/>
      <c r="D17" s="144"/>
      <c r="E17" s="98"/>
      <c r="F17" s="98"/>
      <c r="G17" s="98"/>
      <c r="H17" s="97"/>
    </row>
    <row r="18">
      <c r="A18" s="97" t="s">
        <v>168</v>
      </c>
      <c r="B18" s="108">
        <f>sum(B16+B17)</f>
        <v>973</v>
      </c>
      <c r="C18" s="97"/>
      <c r="D18" s="144"/>
      <c r="E18" s="98"/>
      <c r="F18" s="98"/>
      <c r="G18" s="98"/>
      <c r="H18" s="97"/>
    </row>
    <row r="19">
      <c r="A19" s="97" t="s">
        <v>169</v>
      </c>
      <c r="B19" s="108">
        <f>sum(B16-B15)</f>
        <v>220.59</v>
      </c>
      <c r="C19" s="97"/>
      <c r="D19" s="144"/>
      <c r="E19" s="98"/>
      <c r="F19" s="98"/>
      <c r="G19" s="98"/>
      <c r="H19" s="97"/>
    </row>
    <row r="20">
      <c r="A20" s="109" t="s">
        <v>295</v>
      </c>
      <c r="B20" s="114">
        <f>sum(B15*1.12)</f>
        <v>842.6992</v>
      </c>
      <c r="C20" s="97"/>
      <c r="D20" s="144"/>
      <c r="E20" s="98"/>
      <c r="F20" s="98"/>
      <c r="G20" s="98"/>
      <c r="H20" s="97"/>
    </row>
    <row r="21">
      <c r="A21" s="14" t="s">
        <v>173</v>
      </c>
      <c r="B21" s="111">
        <v>0.0</v>
      </c>
      <c r="C21" s="97"/>
      <c r="D21" s="144"/>
      <c r="E21" s="98"/>
      <c r="F21" s="98"/>
      <c r="G21" s="98"/>
      <c r="H21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4.71"/>
    <col customWidth="1" min="2" max="2" width="19.86"/>
    <col customWidth="1" min="3" max="3" width="28.0"/>
    <col customWidth="1" min="4" max="4" width="16.29"/>
    <col customWidth="1" min="5" max="5" width="28.43"/>
  </cols>
  <sheetData>
    <row r="1">
      <c r="A1" s="14" t="s">
        <v>126</v>
      </c>
      <c r="B1" s="14" t="s">
        <v>110</v>
      </c>
      <c r="D1" s="88"/>
      <c r="E1" s="14" t="s">
        <v>231</v>
      </c>
      <c r="F1" s="30">
        <v>10.39</v>
      </c>
    </row>
    <row r="2">
      <c r="A2" s="14" t="s">
        <v>129</v>
      </c>
      <c r="B2" s="86">
        <v>43577.0</v>
      </c>
      <c r="C2" s="87" t="s">
        <v>130</v>
      </c>
      <c r="D2" s="5">
        <v>716.35</v>
      </c>
      <c r="E2" s="14" t="s">
        <v>231</v>
      </c>
      <c r="F2" s="30">
        <v>27.16</v>
      </c>
    </row>
    <row r="3">
      <c r="A3" s="14" t="s">
        <v>131</v>
      </c>
      <c r="B3" s="86">
        <v>43595.0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376</v>
      </c>
      <c r="C4" s="87" t="s">
        <v>214</v>
      </c>
      <c r="D4" s="5">
        <v>0.0</v>
      </c>
      <c r="F4" s="30"/>
    </row>
    <row r="5">
      <c r="C5" s="87" t="s">
        <v>139</v>
      </c>
      <c r="D5" s="5">
        <v>0.0</v>
      </c>
    </row>
    <row r="6">
      <c r="A6" s="14" t="s">
        <v>140</v>
      </c>
      <c r="C6" s="18"/>
      <c r="D6" s="88"/>
      <c r="E6" s="7" t="s">
        <v>199</v>
      </c>
      <c r="F6" s="88">
        <f>sum(F1:F4)</f>
        <v>37.55</v>
      </c>
    </row>
    <row r="7">
      <c r="A7" s="14" t="s">
        <v>34</v>
      </c>
      <c r="B7" s="91">
        <v>320.0</v>
      </c>
      <c r="C7" s="7" t="s">
        <v>142</v>
      </c>
      <c r="D7" s="5">
        <v>1516.65</v>
      </c>
      <c r="F7" s="9"/>
    </row>
    <row r="8">
      <c r="B8" s="91"/>
      <c r="C8" s="7" t="s">
        <v>144</v>
      </c>
      <c r="D8" s="5">
        <v>0.0</v>
      </c>
      <c r="F8" s="92"/>
    </row>
    <row r="9">
      <c r="B9" s="30"/>
      <c r="C9" s="7" t="s">
        <v>147</v>
      </c>
      <c r="D9" s="5">
        <v>0.0</v>
      </c>
      <c r="F9" s="85"/>
    </row>
    <row r="10">
      <c r="B10" s="30"/>
      <c r="C10" s="7" t="s">
        <v>150</v>
      </c>
      <c r="D10" s="5">
        <v>0.0</v>
      </c>
      <c r="E10" s="172" t="s">
        <v>356</v>
      </c>
      <c r="F10" s="30">
        <v>270.0</v>
      </c>
      <c r="G10" s="14" t="s">
        <v>202</v>
      </c>
    </row>
    <row r="11">
      <c r="C11" s="18"/>
      <c r="D11" s="88"/>
      <c r="E11" s="172" t="s">
        <v>356</v>
      </c>
      <c r="F11" s="30">
        <v>88.8</v>
      </c>
      <c r="G11" s="14" t="s">
        <v>251</v>
      </c>
    </row>
    <row r="12">
      <c r="C12" s="7" t="s">
        <v>153</v>
      </c>
      <c r="D12" s="88">
        <f t="shared" ref="D12:D15" si="1">sum(D7-D2)</f>
        <v>800.3</v>
      </c>
      <c r="E12" s="7" t="s">
        <v>220</v>
      </c>
      <c r="F12" s="173">
        <f>sum(F10:F11)</f>
        <v>358.8</v>
      </c>
    </row>
    <row r="13">
      <c r="A13" s="14" t="s">
        <v>156</v>
      </c>
      <c r="B13" s="93">
        <f>sum(B7:B10)</f>
        <v>320</v>
      </c>
      <c r="C13" s="7" t="s">
        <v>157</v>
      </c>
      <c r="D13" s="88">
        <f t="shared" si="1"/>
        <v>0</v>
      </c>
      <c r="F13" s="85"/>
    </row>
    <row r="14">
      <c r="A14" s="14" t="s">
        <v>159</v>
      </c>
      <c r="B14" s="95">
        <f>sum(F6+F8+F12)</f>
        <v>396.35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716.35</v>
      </c>
      <c r="C15" s="7" t="s">
        <v>162</v>
      </c>
      <c r="D15" s="88">
        <f t="shared" si="1"/>
        <v>0</v>
      </c>
      <c r="E15" s="85"/>
    </row>
    <row r="16">
      <c r="A16" s="14" t="s">
        <v>164</v>
      </c>
      <c r="B16" s="95">
        <v>1516.65</v>
      </c>
      <c r="D16" s="88"/>
      <c r="E16" s="85"/>
    </row>
    <row r="17">
      <c r="A17" s="14" t="s">
        <v>166</v>
      </c>
      <c r="B17" s="95">
        <v>0.0</v>
      </c>
      <c r="D17" s="5"/>
      <c r="E17" s="88"/>
    </row>
    <row r="18">
      <c r="A18" s="14" t="s">
        <v>168</v>
      </c>
      <c r="B18" s="99">
        <f>sum(B16+B17)</f>
        <v>1516.65</v>
      </c>
      <c r="D18" s="88"/>
      <c r="E18" s="9"/>
    </row>
    <row r="19">
      <c r="A19" s="14" t="s">
        <v>169</v>
      </c>
      <c r="B19" s="90">
        <f>sum(B16-B15)</f>
        <v>800.3</v>
      </c>
      <c r="D19" s="88"/>
    </row>
    <row r="20">
      <c r="A20" s="14" t="s">
        <v>378</v>
      </c>
      <c r="B20" s="103">
        <f>sum(B15*1.65)</f>
        <v>1181.9775</v>
      </c>
      <c r="D20" s="88"/>
    </row>
    <row r="21">
      <c r="A21" s="14" t="s">
        <v>173</v>
      </c>
      <c r="B21" s="30">
        <v>0.0</v>
      </c>
      <c r="D21" s="88"/>
    </row>
    <row r="22">
      <c r="D22" s="88"/>
    </row>
    <row r="23">
      <c r="D23" s="88"/>
    </row>
    <row r="24">
      <c r="D24" s="88"/>
    </row>
    <row r="25">
      <c r="D25" s="88"/>
    </row>
    <row r="26">
      <c r="D26" s="88"/>
    </row>
    <row r="27">
      <c r="D27" s="88"/>
    </row>
    <row r="28">
      <c r="D28" s="88"/>
    </row>
    <row r="29">
      <c r="D29" s="88"/>
    </row>
    <row r="30">
      <c r="D30" s="88"/>
    </row>
    <row r="31">
      <c r="D31" s="88"/>
    </row>
    <row r="32">
      <c r="D32" s="88"/>
    </row>
    <row r="33">
      <c r="D33" s="88"/>
    </row>
    <row r="34">
      <c r="D34" s="88"/>
    </row>
    <row r="35">
      <c r="D35" s="88"/>
    </row>
    <row r="36">
      <c r="D36" s="88"/>
    </row>
    <row r="37">
      <c r="D37" s="88"/>
    </row>
    <row r="38">
      <c r="D38" s="88"/>
    </row>
    <row r="39">
      <c r="D39" s="88"/>
    </row>
    <row r="40">
      <c r="D40" s="88"/>
    </row>
    <row r="41">
      <c r="D41" s="88"/>
    </row>
    <row r="42">
      <c r="D42" s="88"/>
    </row>
    <row r="43">
      <c r="D43" s="88"/>
    </row>
    <row r="44">
      <c r="D44" s="88"/>
    </row>
    <row r="45">
      <c r="D45" s="88"/>
    </row>
    <row r="46">
      <c r="D46" s="88"/>
    </row>
    <row r="47">
      <c r="D47" s="88"/>
    </row>
    <row r="48">
      <c r="D48" s="88"/>
    </row>
    <row r="49">
      <c r="D49" s="88"/>
    </row>
    <row r="50">
      <c r="D50" s="88"/>
    </row>
    <row r="51">
      <c r="D51" s="88"/>
    </row>
    <row r="52">
      <c r="D52" s="88"/>
    </row>
    <row r="53">
      <c r="D53" s="88"/>
    </row>
    <row r="54">
      <c r="D54" s="88"/>
    </row>
    <row r="55">
      <c r="D55" s="88"/>
    </row>
    <row r="56">
      <c r="D56" s="88"/>
    </row>
    <row r="57">
      <c r="D57" s="88"/>
    </row>
    <row r="58">
      <c r="D58" s="88"/>
    </row>
    <row r="59">
      <c r="D59" s="88"/>
    </row>
    <row r="60">
      <c r="D60" s="88"/>
    </row>
    <row r="61">
      <c r="D61" s="88"/>
    </row>
    <row r="62">
      <c r="D62" s="88"/>
    </row>
    <row r="63">
      <c r="D63" s="88"/>
    </row>
    <row r="64">
      <c r="D64" s="88"/>
    </row>
    <row r="65">
      <c r="D65" s="88"/>
    </row>
    <row r="66">
      <c r="D66" s="88"/>
    </row>
    <row r="67">
      <c r="D67" s="88"/>
    </row>
    <row r="68">
      <c r="D68" s="88"/>
    </row>
    <row r="69">
      <c r="D69" s="88"/>
    </row>
    <row r="70">
      <c r="D70" s="88"/>
    </row>
    <row r="71">
      <c r="D71" s="88"/>
    </row>
    <row r="72">
      <c r="D72" s="88"/>
    </row>
    <row r="73">
      <c r="D73" s="88"/>
    </row>
    <row r="74">
      <c r="D74" s="88"/>
    </row>
    <row r="75">
      <c r="D75" s="88"/>
    </row>
    <row r="76">
      <c r="D76" s="88"/>
    </row>
    <row r="77">
      <c r="D77" s="88"/>
    </row>
    <row r="78">
      <c r="D78" s="88"/>
    </row>
    <row r="79">
      <c r="D79" s="88"/>
    </row>
    <row r="80">
      <c r="D80" s="88"/>
    </row>
    <row r="81">
      <c r="D81" s="88"/>
    </row>
    <row r="82">
      <c r="D82" s="88"/>
    </row>
    <row r="83">
      <c r="D83" s="88"/>
    </row>
    <row r="84">
      <c r="D84" s="88"/>
    </row>
    <row r="85">
      <c r="D85" s="88"/>
    </row>
    <row r="86">
      <c r="D86" s="88"/>
    </row>
    <row r="87">
      <c r="D87" s="88"/>
    </row>
    <row r="88">
      <c r="D88" s="88"/>
    </row>
    <row r="89">
      <c r="D89" s="88"/>
    </row>
    <row r="90">
      <c r="D90" s="88"/>
    </row>
    <row r="91">
      <c r="D91" s="88"/>
    </row>
    <row r="92">
      <c r="D92" s="88"/>
    </row>
    <row r="93">
      <c r="D93" s="88"/>
    </row>
    <row r="94">
      <c r="D94" s="88"/>
    </row>
    <row r="95">
      <c r="D95" s="88"/>
    </row>
    <row r="96">
      <c r="D96" s="88"/>
    </row>
    <row r="97">
      <c r="D97" s="88"/>
    </row>
    <row r="98">
      <c r="D98" s="88"/>
    </row>
    <row r="99">
      <c r="D99" s="88"/>
    </row>
    <row r="100">
      <c r="D100" s="88"/>
    </row>
    <row r="101">
      <c r="D101" s="88"/>
    </row>
    <row r="102">
      <c r="D102" s="88"/>
    </row>
    <row r="103">
      <c r="D103" s="88"/>
    </row>
    <row r="104">
      <c r="D104" s="88"/>
    </row>
    <row r="105">
      <c r="D105" s="88"/>
    </row>
    <row r="106">
      <c r="D106" s="88"/>
    </row>
    <row r="107">
      <c r="D107" s="88"/>
    </row>
    <row r="108">
      <c r="D108" s="88"/>
    </row>
    <row r="109">
      <c r="D109" s="88"/>
    </row>
    <row r="110">
      <c r="D110" s="88"/>
    </row>
    <row r="111">
      <c r="D111" s="88"/>
    </row>
    <row r="112">
      <c r="D112" s="88"/>
    </row>
    <row r="113">
      <c r="D113" s="88"/>
    </row>
    <row r="114">
      <c r="D114" s="88"/>
    </row>
    <row r="115">
      <c r="D115" s="88"/>
    </row>
    <row r="116">
      <c r="D116" s="88"/>
    </row>
    <row r="117">
      <c r="D117" s="88"/>
    </row>
    <row r="118">
      <c r="D118" s="88"/>
    </row>
    <row r="119">
      <c r="D119" s="88"/>
    </row>
    <row r="120">
      <c r="D120" s="88"/>
    </row>
    <row r="121">
      <c r="D121" s="88"/>
    </row>
    <row r="122">
      <c r="D122" s="88"/>
    </row>
    <row r="123">
      <c r="D123" s="88"/>
    </row>
    <row r="124">
      <c r="D124" s="88"/>
    </row>
    <row r="125">
      <c r="D125" s="88"/>
    </row>
    <row r="126">
      <c r="D126" s="88"/>
    </row>
    <row r="127">
      <c r="D127" s="88"/>
    </row>
    <row r="128">
      <c r="D128" s="88"/>
    </row>
    <row r="129">
      <c r="D129" s="88"/>
    </row>
    <row r="130">
      <c r="D130" s="88"/>
    </row>
    <row r="131">
      <c r="D131" s="88"/>
    </row>
    <row r="132">
      <c r="D132" s="88"/>
    </row>
    <row r="133">
      <c r="D133" s="88"/>
    </row>
    <row r="134">
      <c r="D134" s="88"/>
    </row>
    <row r="135">
      <c r="D135" s="88"/>
    </row>
    <row r="136">
      <c r="D136" s="88"/>
    </row>
    <row r="137">
      <c r="D137" s="88"/>
    </row>
    <row r="138">
      <c r="D138" s="88"/>
    </row>
    <row r="139">
      <c r="D139" s="88"/>
    </row>
    <row r="140">
      <c r="D140" s="88"/>
    </row>
    <row r="141">
      <c r="D141" s="88"/>
    </row>
    <row r="142">
      <c r="D142" s="88"/>
    </row>
    <row r="143">
      <c r="D143" s="88"/>
    </row>
    <row r="144">
      <c r="D144" s="88"/>
    </row>
    <row r="145">
      <c r="D145" s="88"/>
    </row>
    <row r="146">
      <c r="D146" s="88"/>
    </row>
    <row r="147">
      <c r="D147" s="88"/>
    </row>
    <row r="148">
      <c r="D148" s="88"/>
    </row>
    <row r="149">
      <c r="D149" s="88"/>
    </row>
    <row r="150">
      <c r="D150" s="88"/>
    </row>
    <row r="151">
      <c r="D151" s="88"/>
    </row>
    <row r="152">
      <c r="D152" s="88"/>
    </row>
    <row r="153">
      <c r="D153" s="88"/>
    </row>
    <row r="154">
      <c r="D154" s="88"/>
    </row>
    <row r="155">
      <c r="D155" s="88"/>
    </row>
    <row r="156">
      <c r="D156" s="88"/>
    </row>
    <row r="157">
      <c r="D157" s="88"/>
    </row>
    <row r="158">
      <c r="D158" s="88"/>
    </row>
    <row r="159">
      <c r="D159" s="88"/>
    </row>
    <row r="160">
      <c r="D160" s="88"/>
    </row>
    <row r="161">
      <c r="D161" s="88"/>
    </row>
    <row r="162">
      <c r="D162" s="88"/>
    </row>
    <row r="163">
      <c r="D163" s="88"/>
    </row>
    <row r="164">
      <c r="D164" s="88"/>
    </row>
    <row r="165">
      <c r="D165" s="88"/>
    </row>
    <row r="166">
      <c r="D166" s="88"/>
    </row>
    <row r="167">
      <c r="D167" s="88"/>
    </row>
    <row r="168">
      <c r="D168" s="88"/>
    </row>
    <row r="169">
      <c r="D169" s="88"/>
    </row>
    <row r="170">
      <c r="D170" s="88"/>
    </row>
    <row r="171">
      <c r="D171" s="88"/>
    </row>
    <row r="172">
      <c r="D172" s="88"/>
    </row>
    <row r="173">
      <c r="D173" s="88"/>
    </row>
    <row r="174">
      <c r="D174" s="88"/>
    </row>
    <row r="175">
      <c r="D175" s="88"/>
    </row>
    <row r="176">
      <c r="D176" s="88"/>
    </row>
    <row r="177">
      <c r="D177" s="88"/>
    </row>
    <row r="178">
      <c r="D178" s="88"/>
    </row>
    <row r="179">
      <c r="D179" s="88"/>
    </row>
    <row r="180">
      <c r="D180" s="88"/>
    </row>
    <row r="181">
      <c r="D181" s="88"/>
    </row>
    <row r="182">
      <c r="D182" s="88"/>
    </row>
    <row r="183">
      <c r="D183" s="88"/>
    </row>
    <row r="184">
      <c r="D184" s="88"/>
    </row>
    <row r="185">
      <c r="D185" s="88"/>
    </row>
    <row r="186">
      <c r="D186" s="88"/>
    </row>
    <row r="187">
      <c r="D187" s="88"/>
    </row>
    <row r="188">
      <c r="D188" s="88"/>
    </row>
    <row r="189">
      <c r="D189" s="88"/>
    </row>
    <row r="190">
      <c r="D190" s="88"/>
    </row>
    <row r="191">
      <c r="D191" s="88"/>
    </row>
    <row r="192">
      <c r="D192" s="88"/>
    </row>
    <row r="193">
      <c r="D193" s="88"/>
    </row>
    <row r="194">
      <c r="D194" s="88"/>
    </row>
    <row r="195">
      <c r="D195" s="88"/>
    </row>
    <row r="196">
      <c r="D196" s="88"/>
    </row>
    <row r="197">
      <c r="D197" s="88"/>
    </row>
    <row r="198">
      <c r="D198" s="88"/>
    </row>
    <row r="199">
      <c r="D199" s="88"/>
    </row>
    <row r="200">
      <c r="D200" s="88"/>
    </row>
    <row r="201">
      <c r="D201" s="88"/>
    </row>
    <row r="202">
      <c r="D202" s="88"/>
    </row>
    <row r="203">
      <c r="D203" s="88"/>
    </row>
    <row r="204">
      <c r="D204" s="88"/>
    </row>
    <row r="205">
      <c r="D205" s="88"/>
    </row>
    <row r="206">
      <c r="D206" s="88"/>
    </row>
    <row r="207">
      <c r="D207" s="88"/>
    </row>
    <row r="208">
      <c r="D208" s="88"/>
    </row>
    <row r="209">
      <c r="D209" s="88"/>
    </row>
    <row r="210">
      <c r="D210" s="88"/>
    </row>
    <row r="211">
      <c r="D211" s="88"/>
    </row>
    <row r="212">
      <c r="D212" s="88"/>
    </row>
    <row r="213">
      <c r="D213" s="88"/>
    </row>
    <row r="214">
      <c r="D214" s="88"/>
    </row>
    <row r="215">
      <c r="D215" s="88"/>
    </row>
    <row r="216">
      <c r="D216" s="88"/>
    </row>
    <row r="217">
      <c r="D217" s="88"/>
    </row>
    <row r="218">
      <c r="D218" s="88"/>
    </row>
    <row r="219">
      <c r="D219" s="88"/>
    </row>
    <row r="220">
      <c r="D220" s="88"/>
    </row>
    <row r="221">
      <c r="D221" s="88"/>
    </row>
    <row r="222">
      <c r="D222" s="88"/>
    </row>
    <row r="223">
      <c r="D223" s="88"/>
    </row>
    <row r="224">
      <c r="D224" s="88"/>
    </row>
    <row r="225">
      <c r="D225" s="88"/>
    </row>
    <row r="226">
      <c r="D226" s="88"/>
    </row>
    <row r="227">
      <c r="D227" s="88"/>
    </row>
    <row r="228">
      <c r="D228" s="88"/>
    </row>
    <row r="229">
      <c r="D229" s="88"/>
    </row>
    <row r="230">
      <c r="D230" s="88"/>
    </row>
    <row r="231">
      <c r="D231" s="88"/>
    </row>
    <row r="232">
      <c r="D232" s="88"/>
    </row>
    <row r="233">
      <c r="D233" s="88"/>
    </row>
    <row r="234">
      <c r="D234" s="88"/>
    </row>
    <row r="235">
      <c r="D235" s="88"/>
    </row>
    <row r="236">
      <c r="D236" s="88"/>
    </row>
    <row r="237">
      <c r="D237" s="88"/>
    </row>
    <row r="238">
      <c r="D238" s="88"/>
    </row>
    <row r="239">
      <c r="D239" s="88"/>
    </row>
    <row r="240">
      <c r="D240" s="88"/>
    </row>
    <row r="241">
      <c r="D241" s="88"/>
    </row>
    <row r="242">
      <c r="D242" s="88"/>
    </row>
    <row r="243">
      <c r="D243" s="88"/>
    </row>
    <row r="244">
      <c r="D244" s="88"/>
    </row>
    <row r="245">
      <c r="D245" s="88"/>
    </row>
    <row r="246">
      <c r="D246" s="88"/>
    </row>
    <row r="247">
      <c r="D247" s="88"/>
    </row>
    <row r="248">
      <c r="D248" s="88"/>
    </row>
    <row r="249">
      <c r="D249" s="88"/>
    </row>
    <row r="250">
      <c r="D250" s="88"/>
    </row>
    <row r="251">
      <c r="D251" s="88"/>
    </row>
    <row r="252">
      <c r="D252" s="88"/>
    </row>
    <row r="253">
      <c r="D253" s="88"/>
    </row>
    <row r="254">
      <c r="D254" s="88"/>
    </row>
    <row r="255">
      <c r="D255" s="88"/>
    </row>
    <row r="256">
      <c r="D256" s="88"/>
    </row>
    <row r="257">
      <c r="D257" s="88"/>
    </row>
    <row r="258">
      <c r="D258" s="88"/>
    </row>
    <row r="259">
      <c r="D259" s="88"/>
    </row>
    <row r="260">
      <c r="D260" s="88"/>
    </row>
    <row r="261">
      <c r="D261" s="88"/>
    </row>
    <row r="262">
      <c r="D262" s="88"/>
    </row>
    <row r="263">
      <c r="D263" s="88"/>
    </row>
    <row r="264">
      <c r="D264" s="88"/>
    </row>
    <row r="265">
      <c r="D265" s="88"/>
    </row>
    <row r="266">
      <c r="D266" s="88"/>
    </row>
    <row r="267">
      <c r="D267" s="88"/>
    </row>
    <row r="268">
      <c r="D268" s="88"/>
    </row>
    <row r="269">
      <c r="D269" s="88"/>
    </row>
    <row r="270">
      <c r="D270" s="88"/>
    </row>
    <row r="271">
      <c r="D271" s="88"/>
    </row>
    <row r="272">
      <c r="D272" s="88"/>
    </row>
    <row r="273">
      <c r="D273" s="88"/>
    </row>
    <row r="274">
      <c r="D274" s="88"/>
    </row>
    <row r="275">
      <c r="D275" s="88"/>
    </row>
    <row r="276">
      <c r="D276" s="88"/>
    </row>
    <row r="277">
      <c r="D277" s="88"/>
    </row>
    <row r="278">
      <c r="D278" s="88"/>
    </row>
    <row r="279">
      <c r="D279" s="88"/>
    </row>
    <row r="280">
      <c r="D280" s="88"/>
    </row>
    <row r="281">
      <c r="D281" s="88"/>
    </row>
    <row r="282">
      <c r="D282" s="88"/>
    </row>
    <row r="283">
      <c r="D283" s="88"/>
    </row>
    <row r="284">
      <c r="D284" s="88"/>
    </row>
    <row r="285">
      <c r="D285" s="88"/>
    </row>
    <row r="286">
      <c r="D286" s="88"/>
    </row>
    <row r="287">
      <c r="D287" s="88"/>
    </row>
    <row r="288">
      <c r="D288" s="88"/>
    </row>
    <row r="289">
      <c r="D289" s="88"/>
    </row>
    <row r="290">
      <c r="D290" s="88"/>
    </row>
    <row r="291">
      <c r="D291" s="88"/>
    </row>
    <row r="292">
      <c r="D292" s="88"/>
    </row>
    <row r="293">
      <c r="D293" s="88"/>
    </row>
    <row r="294">
      <c r="D294" s="88"/>
    </row>
    <row r="295">
      <c r="D295" s="88"/>
    </row>
    <row r="296">
      <c r="D296" s="88"/>
    </row>
    <row r="297">
      <c r="D297" s="88"/>
    </row>
    <row r="298">
      <c r="D298" s="88"/>
    </row>
    <row r="299">
      <c r="D299" s="88"/>
    </row>
    <row r="300">
      <c r="D300" s="88"/>
    </row>
    <row r="301">
      <c r="D301" s="88"/>
    </row>
    <row r="302">
      <c r="D302" s="88"/>
    </row>
    <row r="303">
      <c r="D303" s="88"/>
    </row>
    <row r="304">
      <c r="D304" s="88"/>
    </row>
    <row r="305">
      <c r="D305" s="88"/>
    </row>
    <row r="306">
      <c r="D306" s="88"/>
    </row>
    <row r="307">
      <c r="D307" s="88"/>
    </row>
    <row r="308">
      <c r="D308" s="88"/>
    </row>
    <row r="309">
      <c r="D309" s="88"/>
    </row>
    <row r="310">
      <c r="D310" s="88"/>
    </row>
    <row r="311">
      <c r="D311" s="88"/>
    </row>
    <row r="312">
      <c r="D312" s="88"/>
    </row>
    <row r="313">
      <c r="D313" s="88"/>
    </row>
    <row r="314">
      <c r="D314" s="88"/>
    </row>
    <row r="315">
      <c r="D315" s="88"/>
    </row>
    <row r="316">
      <c r="D316" s="88"/>
    </row>
    <row r="317">
      <c r="D317" s="88"/>
    </row>
    <row r="318">
      <c r="D318" s="88"/>
    </row>
    <row r="319">
      <c r="D319" s="88"/>
    </row>
    <row r="320">
      <c r="D320" s="88"/>
    </row>
    <row r="321">
      <c r="D321" s="88"/>
    </row>
    <row r="322">
      <c r="D322" s="88"/>
    </row>
    <row r="323">
      <c r="D323" s="88"/>
    </row>
    <row r="324">
      <c r="D324" s="88"/>
    </row>
    <row r="325">
      <c r="D325" s="88"/>
    </row>
    <row r="326">
      <c r="D326" s="88"/>
    </row>
    <row r="327">
      <c r="D327" s="88"/>
    </row>
    <row r="328">
      <c r="D328" s="88"/>
    </row>
    <row r="329">
      <c r="D329" s="88"/>
    </row>
    <row r="330">
      <c r="D330" s="88"/>
    </row>
    <row r="331">
      <c r="D331" s="88"/>
    </row>
    <row r="332">
      <c r="D332" s="88"/>
    </row>
    <row r="333">
      <c r="D333" s="88"/>
    </row>
    <row r="334">
      <c r="D334" s="88"/>
    </row>
    <row r="335">
      <c r="D335" s="88"/>
    </row>
    <row r="336">
      <c r="D336" s="88"/>
    </row>
    <row r="337">
      <c r="D337" s="88"/>
    </row>
    <row r="338">
      <c r="D338" s="88"/>
    </row>
    <row r="339">
      <c r="D339" s="88"/>
    </row>
    <row r="340">
      <c r="D340" s="88"/>
    </row>
    <row r="341">
      <c r="D341" s="88"/>
    </row>
    <row r="342">
      <c r="D342" s="88"/>
    </row>
    <row r="343">
      <c r="D343" s="88"/>
    </row>
    <row r="344">
      <c r="D344" s="88"/>
    </row>
    <row r="345">
      <c r="D345" s="88"/>
    </row>
    <row r="346">
      <c r="D346" s="88"/>
    </row>
    <row r="347">
      <c r="D347" s="88"/>
    </row>
    <row r="348">
      <c r="D348" s="88"/>
    </row>
    <row r="349">
      <c r="D349" s="88"/>
    </row>
    <row r="350">
      <c r="D350" s="88"/>
    </row>
    <row r="351">
      <c r="D351" s="88"/>
    </row>
    <row r="352">
      <c r="D352" s="88"/>
    </row>
    <row r="353">
      <c r="D353" s="88"/>
    </row>
    <row r="354">
      <c r="D354" s="88"/>
    </row>
    <row r="355">
      <c r="D355" s="88"/>
    </row>
    <row r="356">
      <c r="D356" s="88"/>
    </row>
    <row r="357">
      <c r="D357" s="88"/>
    </row>
    <row r="358">
      <c r="D358" s="88"/>
    </row>
    <row r="359">
      <c r="D359" s="88"/>
    </row>
    <row r="360">
      <c r="D360" s="88"/>
    </row>
    <row r="361">
      <c r="D361" s="88"/>
    </row>
    <row r="362">
      <c r="D362" s="88"/>
    </row>
    <row r="363">
      <c r="D363" s="88"/>
    </row>
    <row r="364">
      <c r="D364" s="88"/>
    </row>
    <row r="365">
      <c r="D365" s="88"/>
    </row>
    <row r="366">
      <c r="D366" s="88"/>
    </row>
    <row r="367">
      <c r="D367" s="88"/>
    </row>
    <row r="368">
      <c r="D368" s="88"/>
    </row>
    <row r="369">
      <c r="D369" s="88"/>
    </row>
    <row r="370">
      <c r="D370" s="88"/>
    </row>
    <row r="371">
      <c r="D371" s="88"/>
    </row>
    <row r="372">
      <c r="D372" s="88"/>
    </row>
    <row r="373">
      <c r="D373" s="88"/>
    </row>
    <row r="374">
      <c r="D374" s="88"/>
    </row>
    <row r="375">
      <c r="D375" s="88"/>
    </row>
    <row r="376">
      <c r="D376" s="88"/>
    </row>
    <row r="377">
      <c r="D377" s="88"/>
    </row>
    <row r="378">
      <c r="D378" s="88"/>
    </row>
    <row r="379">
      <c r="D379" s="88"/>
    </row>
    <row r="380">
      <c r="D380" s="88"/>
    </row>
    <row r="381">
      <c r="D381" s="88"/>
    </row>
    <row r="382">
      <c r="D382" s="88"/>
    </row>
    <row r="383">
      <c r="D383" s="88"/>
    </row>
    <row r="384">
      <c r="D384" s="88"/>
    </row>
    <row r="385">
      <c r="D385" s="88"/>
    </row>
    <row r="386">
      <c r="D386" s="88"/>
    </row>
    <row r="387">
      <c r="D387" s="88"/>
    </row>
    <row r="388">
      <c r="D388" s="88"/>
    </row>
    <row r="389">
      <c r="D389" s="88"/>
    </row>
    <row r="390">
      <c r="D390" s="88"/>
    </row>
    <row r="391">
      <c r="D391" s="88"/>
    </row>
    <row r="392">
      <c r="D392" s="88"/>
    </row>
    <row r="393">
      <c r="D393" s="88"/>
    </row>
    <row r="394">
      <c r="D394" s="88"/>
    </row>
    <row r="395">
      <c r="D395" s="88"/>
    </row>
    <row r="396">
      <c r="D396" s="88"/>
    </row>
    <row r="397">
      <c r="D397" s="88"/>
    </row>
    <row r="398">
      <c r="D398" s="88"/>
    </row>
    <row r="399">
      <c r="D399" s="88"/>
    </row>
    <row r="400">
      <c r="D400" s="88"/>
    </row>
    <row r="401">
      <c r="D401" s="88"/>
    </row>
    <row r="402">
      <c r="D402" s="88"/>
    </row>
    <row r="403">
      <c r="D403" s="88"/>
    </row>
    <row r="404">
      <c r="D404" s="88"/>
    </row>
    <row r="405">
      <c r="D405" s="88"/>
    </row>
    <row r="406">
      <c r="D406" s="88"/>
    </row>
    <row r="407">
      <c r="D407" s="88"/>
    </row>
    <row r="408">
      <c r="D408" s="88"/>
    </row>
    <row r="409">
      <c r="D409" s="88"/>
    </row>
    <row r="410">
      <c r="D410" s="88"/>
    </row>
    <row r="411">
      <c r="D411" s="88"/>
    </row>
    <row r="412">
      <c r="D412" s="88"/>
    </row>
    <row r="413">
      <c r="D413" s="88"/>
    </row>
    <row r="414">
      <c r="D414" s="88"/>
    </row>
    <row r="415">
      <c r="D415" s="88"/>
    </row>
    <row r="416">
      <c r="D416" s="88"/>
    </row>
    <row r="417">
      <c r="D417" s="88"/>
    </row>
    <row r="418">
      <c r="D418" s="88"/>
    </row>
    <row r="419">
      <c r="D419" s="88"/>
    </row>
    <row r="420">
      <c r="D420" s="88"/>
    </row>
    <row r="421">
      <c r="D421" s="88"/>
    </row>
    <row r="422">
      <c r="D422" s="88"/>
    </row>
    <row r="423">
      <c r="D423" s="88"/>
    </row>
    <row r="424">
      <c r="D424" s="88"/>
    </row>
    <row r="425">
      <c r="D425" s="88"/>
    </row>
    <row r="426">
      <c r="D426" s="88"/>
    </row>
    <row r="427">
      <c r="D427" s="88"/>
    </row>
    <row r="428">
      <c r="D428" s="88"/>
    </row>
    <row r="429">
      <c r="D429" s="88"/>
    </row>
    <row r="430">
      <c r="D430" s="88"/>
    </row>
    <row r="431">
      <c r="D431" s="88"/>
    </row>
    <row r="432">
      <c r="D432" s="88"/>
    </row>
    <row r="433">
      <c r="D433" s="88"/>
    </row>
    <row r="434">
      <c r="D434" s="88"/>
    </row>
    <row r="435">
      <c r="D435" s="88"/>
    </row>
    <row r="436">
      <c r="D436" s="88"/>
    </row>
    <row r="437">
      <c r="D437" s="88"/>
    </row>
    <row r="438">
      <c r="D438" s="88"/>
    </row>
    <row r="439">
      <c r="D439" s="88"/>
    </row>
    <row r="440">
      <c r="D440" s="88"/>
    </row>
    <row r="441">
      <c r="D441" s="88"/>
    </row>
    <row r="442">
      <c r="D442" s="88"/>
    </row>
    <row r="443">
      <c r="D443" s="88"/>
    </row>
    <row r="444">
      <c r="D444" s="88"/>
    </row>
    <row r="445">
      <c r="D445" s="88"/>
    </row>
    <row r="446">
      <c r="D446" s="88"/>
    </row>
    <row r="447">
      <c r="D447" s="88"/>
    </row>
    <row r="448">
      <c r="D448" s="88"/>
    </row>
    <row r="449">
      <c r="D449" s="88"/>
    </row>
    <row r="450">
      <c r="D450" s="88"/>
    </row>
    <row r="451">
      <c r="D451" s="88"/>
    </row>
    <row r="452">
      <c r="D452" s="88"/>
    </row>
    <row r="453">
      <c r="D453" s="88"/>
    </row>
    <row r="454">
      <c r="D454" s="88"/>
    </row>
    <row r="455">
      <c r="D455" s="88"/>
    </row>
    <row r="456">
      <c r="D456" s="88"/>
    </row>
    <row r="457">
      <c r="D457" s="88"/>
    </row>
    <row r="458">
      <c r="D458" s="88"/>
    </row>
    <row r="459">
      <c r="D459" s="88"/>
    </row>
    <row r="460">
      <c r="D460" s="88"/>
    </row>
    <row r="461">
      <c r="D461" s="88"/>
    </row>
    <row r="462">
      <c r="D462" s="88"/>
    </row>
    <row r="463">
      <c r="D463" s="88"/>
    </row>
    <row r="464">
      <c r="D464" s="88"/>
    </row>
    <row r="465">
      <c r="D465" s="88"/>
    </row>
    <row r="466">
      <c r="D466" s="88"/>
    </row>
    <row r="467">
      <c r="D467" s="88"/>
    </row>
    <row r="468">
      <c r="D468" s="88"/>
    </row>
    <row r="469">
      <c r="D469" s="88"/>
    </row>
    <row r="470">
      <c r="D470" s="88"/>
    </row>
    <row r="471">
      <c r="D471" s="88"/>
    </row>
    <row r="472">
      <c r="D472" s="88"/>
    </row>
    <row r="473">
      <c r="D473" s="88"/>
    </row>
    <row r="474">
      <c r="D474" s="88"/>
    </row>
    <row r="475">
      <c r="D475" s="88"/>
    </row>
    <row r="476">
      <c r="D476" s="88"/>
    </row>
    <row r="477">
      <c r="D477" s="88"/>
    </row>
    <row r="478">
      <c r="D478" s="88"/>
    </row>
    <row r="479">
      <c r="D479" s="88"/>
    </row>
    <row r="480">
      <c r="D480" s="88"/>
    </row>
    <row r="481">
      <c r="D481" s="88"/>
    </row>
    <row r="482">
      <c r="D482" s="88"/>
    </row>
    <row r="483">
      <c r="D483" s="88"/>
    </row>
    <row r="484">
      <c r="D484" s="88"/>
    </row>
    <row r="485">
      <c r="D485" s="88"/>
    </row>
    <row r="486">
      <c r="D486" s="88"/>
    </row>
    <row r="487">
      <c r="D487" s="88"/>
    </row>
    <row r="488">
      <c r="D488" s="88"/>
    </row>
    <row r="489">
      <c r="D489" s="88"/>
    </row>
    <row r="490">
      <c r="D490" s="88"/>
    </row>
    <row r="491">
      <c r="D491" s="88"/>
    </row>
    <row r="492">
      <c r="D492" s="88"/>
    </row>
    <row r="493">
      <c r="D493" s="88"/>
    </row>
    <row r="494">
      <c r="D494" s="88"/>
    </row>
    <row r="495">
      <c r="D495" s="88"/>
    </row>
    <row r="496">
      <c r="D496" s="88"/>
    </row>
    <row r="497">
      <c r="D497" s="88"/>
    </row>
    <row r="498">
      <c r="D498" s="88"/>
    </row>
    <row r="499">
      <c r="D499" s="88"/>
    </row>
    <row r="500">
      <c r="D500" s="88"/>
    </row>
    <row r="501">
      <c r="D501" s="88"/>
    </row>
    <row r="502">
      <c r="D502" s="88"/>
    </row>
    <row r="503">
      <c r="D503" s="88"/>
    </row>
    <row r="504">
      <c r="D504" s="88"/>
    </row>
    <row r="505">
      <c r="D505" s="88"/>
    </row>
    <row r="506">
      <c r="D506" s="88"/>
    </row>
    <row r="507">
      <c r="D507" s="88"/>
    </row>
    <row r="508">
      <c r="D508" s="88"/>
    </row>
    <row r="509">
      <c r="D509" s="88"/>
    </row>
    <row r="510">
      <c r="D510" s="88"/>
    </row>
    <row r="511">
      <c r="D511" s="88"/>
    </row>
    <row r="512">
      <c r="D512" s="88"/>
    </row>
    <row r="513">
      <c r="D513" s="88"/>
    </row>
    <row r="514">
      <c r="D514" s="88"/>
    </row>
    <row r="515">
      <c r="D515" s="88"/>
    </row>
    <row r="516">
      <c r="D516" s="88"/>
    </row>
    <row r="517">
      <c r="D517" s="88"/>
    </row>
    <row r="518">
      <c r="D518" s="88"/>
    </row>
    <row r="519">
      <c r="D519" s="88"/>
    </row>
    <row r="520">
      <c r="D520" s="88"/>
    </row>
    <row r="521">
      <c r="D521" s="88"/>
    </row>
    <row r="522">
      <c r="D522" s="88"/>
    </row>
    <row r="523">
      <c r="D523" s="88"/>
    </row>
    <row r="524">
      <c r="D524" s="88"/>
    </row>
    <row r="525">
      <c r="D525" s="88"/>
    </row>
    <row r="526">
      <c r="D526" s="88"/>
    </row>
    <row r="527">
      <c r="D527" s="88"/>
    </row>
    <row r="528">
      <c r="D528" s="88"/>
    </row>
    <row r="529">
      <c r="D529" s="88"/>
    </row>
    <row r="530">
      <c r="D530" s="88"/>
    </row>
    <row r="531">
      <c r="D531" s="88"/>
    </row>
    <row r="532">
      <c r="D532" s="88"/>
    </row>
    <row r="533">
      <c r="D533" s="88"/>
    </row>
    <row r="534">
      <c r="D534" s="88"/>
    </row>
    <row r="535">
      <c r="D535" s="88"/>
    </row>
    <row r="536">
      <c r="D536" s="88"/>
    </row>
    <row r="537">
      <c r="D537" s="88"/>
    </row>
    <row r="538">
      <c r="D538" s="88"/>
    </row>
    <row r="539">
      <c r="D539" s="88"/>
    </row>
    <row r="540">
      <c r="D540" s="88"/>
    </row>
    <row r="541">
      <c r="D541" s="88"/>
    </row>
    <row r="542">
      <c r="D542" s="88"/>
    </row>
    <row r="543">
      <c r="D543" s="88"/>
    </row>
    <row r="544">
      <c r="D544" s="88"/>
    </row>
    <row r="545">
      <c r="D545" s="88"/>
    </row>
    <row r="546">
      <c r="D546" s="88"/>
    </row>
    <row r="547">
      <c r="D547" s="88"/>
    </row>
    <row r="548">
      <c r="D548" s="88"/>
    </row>
    <row r="549">
      <c r="D549" s="88"/>
    </row>
    <row r="550">
      <c r="D550" s="88"/>
    </row>
    <row r="551">
      <c r="D551" s="88"/>
    </row>
    <row r="552">
      <c r="D552" s="88"/>
    </row>
    <row r="553">
      <c r="D553" s="88"/>
    </row>
    <row r="554">
      <c r="D554" s="88"/>
    </row>
    <row r="555">
      <c r="D555" s="88"/>
    </row>
    <row r="556">
      <c r="D556" s="88"/>
    </row>
    <row r="557">
      <c r="D557" s="88"/>
    </row>
    <row r="558">
      <c r="D558" s="88"/>
    </row>
    <row r="559">
      <c r="D559" s="88"/>
    </row>
    <row r="560">
      <c r="D560" s="88"/>
    </row>
    <row r="561">
      <c r="D561" s="88"/>
    </row>
    <row r="562">
      <c r="D562" s="88"/>
    </row>
    <row r="563">
      <c r="D563" s="88"/>
    </row>
    <row r="564">
      <c r="D564" s="88"/>
    </row>
    <row r="565">
      <c r="D565" s="88"/>
    </row>
    <row r="566">
      <c r="D566" s="88"/>
    </row>
    <row r="567">
      <c r="D567" s="88"/>
    </row>
    <row r="568">
      <c r="D568" s="88"/>
    </row>
    <row r="569">
      <c r="D569" s="88"/>
    </row>
    <row r="570">
      <c r="D570" s="88"/>
    </row>
    <row r="571">
      <c r="D571" s="88"/>
    </row>
    <row r="572">
      <c r="D572" s="88"/>
    </row>
    <row r="573">
      <c r="D573" s="88"/>
    </row>
    <row r="574">
      <c r="D574" s="88"/>
    </row>
    <row r="575">
      <c r="D575" s="88"/>
    </row>
    <row r="576">
      <c r="D576" s="88"/>
    </row>
    <row r="577">
      <c r="D577" s="88"/>
    </row>
    <row r="578">
      <c r="D578" s="88"/>
    </row>
    <row r="579">
      <c r="D579" s="88"/>
    </row>
    <row r="580">
      <c r="D580" s="88"/>
    </row>
    <row r="581">
      <c r="D581" s="88"/>
    </row>
    <row r="582">
      <c r="D582" s="88"/>
    </row>
    <row r="583">
      <c r="D583" s="88"/>
    </row>
    <row r="584">
      <c r="D584" s="88"/>
    </row>
    <row r="585">
      <c r="D585" s="88"/>
    </row>
    <row r="586">
      <c r="D586" s="88"/>
    </row>
    <row r="587">
      <c r="D587" s="88"/>
    </row>
    <row r="588">
      <c r="D588" s="88"/>
    </row>
    <row r="589">
      <c r="D589" s="88"/>
    </row>
    <row r="590">
      <c r="D590" s="88"/>
    </row>
    <row r="591">
      <c r="D591" s="88"/>
    </row>
    <row r="592">
      <c r="D592" s="88"/>
    </row>
    <row r="593">
      <c r="D593" s="88"/>
    </row>
    <row r="594">
      <c r="D594" s="88"/>
    </row>
    <row r="595">
      <c r="D595" s="88"/>
    </row>
    <row r="596">
      <c r="D596" s="88"/>
    </row>
    <row r="597">
      <c r="D597" s="88"/>
    </row>
    <row r="598">
      <c r="D598" s="88"/>
    </row>
    <row r="599">
      <c r="D599" s="88"/>
    </row>
    <row r="600">
      <c r="D600" s="88"/>
    </row>
    <row r="601">
      <c r="D601" s="88"/>
    </row>
    <row r="602">
      <c r="D602" s="88"/>
    </row>
    <row r="603">
      <c r="D603" s="88"/>
    </row>
    <row r="604">
      <c r="D604" s="88"/>
    </row>
    <row r="605">
      <c r="D605" s="88"/>
    </row>
    <row r="606">
      <c r="D606" s="88"/>
    </row>
    <row r="607">
      <c r="D607" s="88"/>
    </row>
    <row r="608">
      <c r="D608" s="88"/>
    </row>
    <row r="609">
      <c r="D609" s="88"/>
    </row>
    <row r="610">
      <c r="D610" s="88"/>
    </row>
    <row r="611">
      <c r="D611" s="88"/>
    </row>
    <row r="612">
      <c r="D612" s="88"/>
    </row>
    <row r="613">
      <c r="D613" s="88"/>
    </row>
    <row r="614">
      <c r="D614" s="88"/>
    </row>
    <row r="615">
      <c r="D615" s="88"/>
    </row>
    <row r="616">
      <c r="D616" s="88"/>
    </row>
    <row r="617">
      <c r="D617" s="88"/>
    </row>
    <row r="618">
      <c r="D618" s="88"/>
    </row>
    <row r="619">
      <c r="D619" s="88"/>
    </row>
    <row r="620">
      <c r="D620" s="88"/>
    </row>
    <row r="621">
      <c r="D621" s="88"/>
    </row>
    <row r="622">
      <c r="D622" s="88"/>
    </row>
    <row r="623">
      <c r="D623" s="88"/>
    </row>
    <row r="624">
      <c r="D624" s="88"/>
    </row>
    <row r="625">
      <c r="D625" s="88"/>
    </row>
    <row r="626">
      <c r="D626" s="88"/>
    </row>
    <row r="627">
      <c r="D627" s="88"/>
    </row>
    <row r="628">
      <c r="D628" s="88"/>
    </row>
    <row r="629">
      <c r="D629" s="88"/>
    </row>
    <row r="630">
      <c r="D630" s="88"/>
    </row>
    <row r="631">
      <c r="D631" s="88"/>
    </row>
    <row r="632">
      <c r="D632" s="88"/>
    </row>
    <row r="633">
      <c r="D633" s="88"/>
    </row>
    <row r="634">
      <c r="D634" s="88"/>
    </row>
    <row r="635">
      <c r="D635" s="88"/>
    </row>
    <row r="636">
      <c r="D636" s="88"/>
    </row>
    <row r="637">
      <c r="D637" s="88"/>
    </row>
    <row r="638">
      <c r="D638" s="88"/>
    </row>
    <row r="639">
      <c r="D639" s="88"/>
    </row>
    <row r="640">
      <c r="D640" s="88"/>
    </row>
    <row r="641">
      <c r="D641" s="88"/>
    </row>
    <row r="642">
      <c r="D642" s="88"/>
    </row>
    <row r="643">
      <c r="D643" s="88"/>
    </row>
    <row r="644">
      <c r="D644" s="88"/>
    </row>
    <row r="645">
      <c r="D645" s="88"/>
    </row>
    <row r="646">
      <c r="D646" s="88"/>
    </row>
    <row r="647">
      <c r="D647" s="88"/>
    </row>
    <row r="648">
      <c r="D648" s="88"/>
    </row>
    <row r="649">
      <c r="D649" s="88"/>
    </row>
    <row r="650">
      <c r="D650" s="88"/>
    </row>
    <row r="651">
      <c r="D651" s="88"/>
    </row>
    <row r="652">
      <c r="D652" s="88"/>
    </row>
    <row r="653">
      <c r="D653" s="88"/>
    </row>
    <row r="654">
      <c r="D654" s="88"/>
    </row>
    <row r="655">
      <c r="D655" s="88"/>
    </row>
    <row r="656">
      <c r="D656" s="88"/>
    </row>
    <row r="657">
      <c r="D657" s="88"/>
    </row>
    <row r="658">
      <c r="D658" s="88"/>
    </row>
    <row r="659">
      <c r="D659" s="88"/>
    </row>
    <row r="660">
      <c r="D660" s="88"/>
    </row>
    <row r="661">
      <c r="D661" s="88"/>
    </row>
    <row r="662">
      <c r="D662" s="88"/>
    </row>
    <row r="663">
      <c r="D663" s="88"/>
    </row>
    <row r="664">
      <c r="D664" s="88"/>
    </row>
    <row r="665">
      <c r="D665" s="88"/>
    </row>
    <row r="666">
      <c r="D666" s="88"/>
    </row>
    <row r="667">
      <c r="D667" s="88"/>
    </row>
    <row r="668">
      <c r="D668" s="88"/>
    </row>
    <row r="669">
      <c r="D669" s="88"/>
    </row>
    <row r="670">
      <c r="D670" s="88"/>
    </row>
    <row r="671">
      <c r="D671" s="88"/>
    </row>
    <row r="672">
      <c r="D672" s="88"/>
    </row>
    <row r="673">
      <c r="D673" s="88"/>
    </row>
    <row r="674">
      <c r="D674" s="88"/>
    </row>
    <row r="675">
      <c r="D675" s="88"/>
    </row>
    <row r="676">
      <c r="D676" s="88"/>
    </row>
    <row r="677">
      <c r="D677" s="88"/>
    </row>
    <row r="678">
      <c r="D678" s="88"/>
    </row>
    <row r="679">
      <c r="D679" s="88"/>
    </row>
    <row r="680">
      <c r="D680" s="88"/>
    </row>
    <row r="681">
      <c r="D681" s="88"/>
    </row>
    <row r="682">
      <c r="D682" s="88"/>
    </row>
    <row r="683">
      <c r="D683" s="88"/>
    </row>
    <row r="684">
      <c r="D684" s="88"/>
    </row>
    <row r="685">
      <c r="D685" s="88"/>
    </row>
    <row r="686">
      <c r="D686" s="88"/>
    </row>
    <row r="687">
      <c r="D687" s="88"/>
    </row>
    <row r="688">
      <c r="D688" s="88"/>
    </row>
    <row r="689">
      <c r="D689" s="88"/>
    </row>
    <row r="690">
      <c r="D690" s="88"/>
    </row>
    <row r="691">
      <c r="D691" s="88"/>
    </row>
    <row r="692">
      <c r="D692" s="88"/>
    </row>
    <row r="693">
      <c r="D693" s="88"/>
    </row>
    <row r="694">
      <c r="D694" s="88"/>
    </row>
    <row r="695">
      <c r="D695" s="88"/>
    </row>
    <row r="696">
      <c r="D696" s="88"/>
    </row>
    <row r="697">
      <c r="D697" s="88"/>
    </row>
    <row r="698">
      <c r="D698" s="88"/>
    </row>
    <row r="699">
      <c r="D699" s="88"/>
    </row>
    <row r="700">
      <c r="D700" s="88"/>
    </row>
    <row r="701">
      <c r="D701" s="88"/>
    </row>
    <row r="702">
      <c r="D702" s="88"/>
    </row>
    <row r="703">
      <c r="D703" s="88"/>
    </row>
    <row r="704">
      <c r="D704" s="88"/>
    </row>
    <row r="705">
      <c r="D705" s="88"/>
    </row>
    <row r="706">
      <c r="D706" s="88"/>
    </row>
    <row r="707">
      <c r="D707" s="88"/>
    </row>
    <row r="708">
      <c r="D708" s="88"/>
    </row>
    <row r="709">
      <c r="D709" s="88"/>
    </row>
    <row r="710">
      <c r="D710" s="88"/>
    </row>
    <row r="711">
      <c r="D711" s="88"/>
    </row>
    <row r="712">
      <c r="D712" s="88"/>
    </row>
    <row r="713">
      <c r="D713" s="88"/>
    </row>
    <row r="714">
      <c r="D714" s="88"/>
    </row>
    <row r="715">
      <c r="D715" s="88"/>
    </row>
    <row r="716">
      <c r="D716" s="88"/>
    </row>
    <row r="717">
      <c r="D717" s="88"/>
    </row>
    <row r="718">
      <c r="D718" s="88"/>
    </row>
    <row r="719">
      <c r="D719" s="88"/>
    </row>
    <row r="720">
      <c r="D720" s="88"/>
    </row>
    <row r="721">
      <c r="D721" s="88"/>
    </row>
    <row r="722">
      <c r="D722" s="88"/>
    </row>
    <row r="723">
      <c r="D723" s="88"/>
    </row>
    <row r="724">
      <c r="D724" s="88"/>
    </row>
    <row r="725">
      <c r="D725" s="88"/>
    </row>
    <row r="726">
      <c r="D726" s="88"/>
    </row>
    <row r="727">
      <c r="D727" s="88"/>
    </row>
    <row r="728">
      <c r="D728" s="88"/>
    </row>
    <row r="729">
      <c r="D729" s="88"/>
    </row>
    <row r="730">
      <c r="D730" s="88"/>
    </row>
    <row r="731">
      <c r="D731" s="88"/>
    </row>
    <row r="732">
      <c r="D732" s="88"/>
    </row>
    <row r="733">
      <c r="D733" s="88"/>
    </row>
    <row r="734">
      <c r="D734" s="88"/>
    </row>
    <row r="735">
      <c r="D735" s="88"/>
    </row>
    <row r="736">
      <c r="D736" s="88"/>
    </row>
    <row r="737">
      <c r="D737" s="88"/>
    </row>
    <row r="738">
      <c r="D738" s="88"/>
    </row>
    <row r="739">
      <c r="D739" s="88"/>
    </row>
    <row r="740">
      <c r="D740" s="88"/>
    </row>
    <row r="741">
      <c r="D741" s="88"/>
    </row>
    <row r="742">
      <c r="D742" s="88"/>
    </row>
    <row r="743">
      <c r="D743" s="88"/>
    </row>
    <row r="744">
      <c r="D744" s="88"/>
    </row>
    <row r="745">
      <c r="D745" s="88"/>
    </row>
    <row r="746">
      <c r="D746" s="88"/>
    </row>
    <row r="747">
      <c r="D747" s="88"/>
    </row>
    <row r="748">
      <c r="D748" s="88"/>
    </row>
    <row r="749">
      <c r="D749" s="88"/>
    </row>
    <row r="750">
      <c r="D750" s="88"/>
    </row>
    <row r="751">
      <c r="D751" s="88"/>
    </row>
    <row r="752">
      <c r="D752" s="88"/>
    </row>
    <row r="753">
      <c r="D753" s="88"/>
    </row>
    <row r="754">
      <c r="D754" s="88"/>
    </row>
    <row r="755">
      <c r="D755" s="88"/>
    </row>
    <row r="756">
      <c r="D756" s="88"/>
    </row>
    <row r="757">
      <c r="D757" s="88"/>
    </row>
    <row r="758">
      <c r="D758" s="88"/>
    </row>
    <row r="759">
      <c r="D759" s="88"/>
    </row>
    <row r="760">
      <c r="D760" s="88"/>
    </row>
    <row r="761">
      <c r="D761" s="88"/>
    </row>
    <row r="762">
      <c r="D762" s="88"/>
    </row>
    <row r="763">
      <c r="D763" s="88"/>
    </row>
    <row r="764">
      <c r="D764" s="88"/>
    </row>
    <row r="765">
      <c r="D765" s="88"/>
    </row>
    <row r="766">
      <c r="D766" s="88"/>
    </row>
    <row r="767">
      <c r="D767" s="88"/>
    </row>
    <row r="768">
      <c r="D768" s="88"/>
    </row>
    <row r="769">
      <c r="D769" s="88"/>
    </row>
    <row r="770">
      <c r="D770" s="88"/>
    </row>
    <row r="771">
      <c r="D771" s="88"/>
    </row>
    <row r="772">
      <c r="D772" s="88"/>
    </row>
    <row r="773">
      <c r="D773" s="88"/>
    </row>
    <row r="774">
      <c r="D774" s="88"/>
    </row>
    <row r="775">
      <c r="D775" s="88"/>
    </row>
    <row r="776">
      <c r="D776" s="88"/>
    </row>
    <row r="777">
      <c r="D777" s="88"/>
    </row>
    <row r="778">
      <c r="D778" s="88"/>
    </row>
    <row r="779">
      <c r="D779" s="88"/>
    </row>
    <row r="780">
      <c r="D780" s="88"/>
    </row>
    <row r="781">
      <c r="D781" s="88"/>
    </row>
    <row r="782">
      <c r="D782" s="88"/>
    </row>
    <row r="783">
      <c r="D783" s="88"/>
    </row>
    <row r="784">
      <c r="D784" s="88"/>
    </row>
    <row r="785">
      <c r="D785" s="88"/>
    </row>
    <row r="786">
      <c r="D786" s="88"/>
    </row>
    <row r="787">
      <c r="D787" s="88"/>
    </row>
    <row r="788">
      <c r="D788" s="88"/>
    </row>
    <row r="789">
      <c r="D789" s="88"/>
    </row>
    <row r="790">
      <c r="D790" s="88"/>
    </row>
    <row r="791">
      <c r="D791" s="88"/>
    </row>
    <row r="792">
      <c r="D792" s="88"/>
    </row>
    <row r="793">
      <c r="D793" s="88"/>
    </row>
    <row r="794">
      <c r="D794" s="88"/>
    </row>
    <row r="795">
      <c r="D795" s="88"/>
    </row>
    <row r="796">
      <c r="D796" s="88"/>
    </row>
    <row r="797">
      <c r="D797" s="88"/>
    </row>
    <row r="798">
      <c r="D798" s="88"/>
    </row>
    <row r="799">
      <c r="D799" s="88"/>
    </row>
    <row r="800">
      <c r="D800" s="88"/>
    </row>
    <row r="801">
      <c r="D801" s="88"/>
    </row>
    <row r="802">
      <c r="D802" s="88"/>
    </row>
    <row r="803">
      <c r="D803" s="88"/>
    </row>
    <row r="804">
      <c r="D804" s="88"/>
    </row>
    <row r="805">
      <c r="D805" s="88"/>
    </row>
    <row r="806">
      <c r="D806" s="88"/>
    </row>
    <row r="807">
      <c r="D807" s="88"/>
    </row>
    <row r="808">
      <c r="D808" s="88"/>
    </row>
    <row r="809">
      <c r="D809" s="88"/>
    </row>
    <row r="810">
      <c r="D810" s="88"/>
    </row>
    <row r="811">
      <c r="D811" s="88"/>
    </row>
    <row r="812">
      <c r="D812" s="88"/>
    </row>
    <row r="813">
      <c r="D813" s="88"/>
    </row>
    <row r="814">
      <c r="D814" s="88"/>
    </row>
    <row r="815">
      <c r="D815" s="88"/>
    </row>
    <row r="816">
      <c r="D816" s="88"/>
    </row>
    <row r="817">
      <c r="D817" s="88"/>
    </row>
    <row r="818">
      <c r="D818" s="88"/>
    </row>
    <row r="819">
      <c r="D819" s="88"/>
    </row>
    <row r="820">
      <c r="D820" s="88"/>
    </row>
    <row r="821">
      <c r="D821" s="88"/>
    </row>
    <row r="822">
      <c r="D822" s="88"/>
    </row>
    <row r="823">
      <c r="D823" s="88"/>
    </row>
    <row r="824">
      <c r="D824" s="88"/>
    </row>
    <row r="825">
      <c r="D825" s="88"/>
    </row>
    <row r="826">
      <c r="D826" s="88"/>
    </row>
    <row r="827">
      <c r="D827" s="88"/>
    </row>
    <row r="828">
      <c r="D828" s="88"/>
    </row>
    <row r="829">
      <c r="D829" s="88"/>
    </row>
    <row r="830">
      <c r="D830" s="88"/>
    </row>
    <row r="831">
      <c r="D831" s="88"/>
    </row>
    <row r="832">
      <c r="D832" s="88"/>
    </row>
    <row r="833">
      <c r="D833" s="88"/>
    </row>
    <row r="834">
      <c r="D834" s="88"/>
    </row>
    <row r="835">
      <c r="D835" s="88"/>
    </row>
    <row r="836">
      <c r="D836" s="88"/>
    </row>
    <row r="837">
      <c r="D837" s="88"/>
    </row>
    <row r="838">
      <c r="D838" s="88"/>
    </row>
    <row r="839">
      <c r="D839" s="88"/>
    </row>
    <row r="840">
      <c r="D840" s="88"/>
    </row>
    <row r="841">
      <c r="D841" s="88"/>
    </row>
    <row r="842">
      <c r="D842" s="88"/>
    </row>
    <row r="843">
      <c r="D843" s="88"/>
    </row>
    <row r="844">
      <c r="D844" s="88"/>
    </row>
    <row r="845">
      <c r="D845" s="88"/>
    </row>
    <row r="846">
      <c r="D846" s="88"/>
    </row>
    <row r="847">
      <c r="D847" s="88"/>
    </row>
    <row r="848">
      <c r="D848" s="88"/>
    </row>
    <row r="849">
      <c r="D849" s="88"/>
    </row>
    <row r="850">
      <c r="D850" s="88"/>
    </row>
    <row r="851">
      <c r="D851" s="88"/>
    </row>
    <row r="852">
      <c r="D852" s="88"/>
    </row>
    <row r="853">
      <c r="D853" s="88"/>
    </row>
    <row r="854">
      <c r="D854" s="88"/>
    </row>
    <row r="855">
      <c r="D855" s="88"/>
    </row>
    <row r="856">
      <c r="D856" s="88"/>
    </row>
    <row r="857">
      <c r="D857" s="88"/>
    </row>
    <row r="858">
      <c r="D858" s="88"/>
    </row>
    <row r="859">
      <c r="D859" s="88"/>
    </row>
    <row r="860">
      <c r="D860" s="88"/>
    </row>
    <row r="861">
      <c r="D861" s="88"/>
    </row>
    <row r="862">
      <c r="D862" s="88"/>
    </row>
    <row r="863">
      <c r="D863" s="88"/>
    </row>
    <row r="864">
      <c r="D864" s="88"/>
    </row>
    <row r="865">
      <c r="D865" s="88"/>
    </row>
    <row r="866">
      <c r="D866" s="88"/>
    </row>
    <row r="867">
      <c r="D867" s="88"/>
    </row>
    <row r="868">
      <c r="D868" s="88"/>
    </row>
    <row r="869">
      <c r="D869" s="88"/>
    </row>
    <row r="870">
      <c r="D870" s="88"/>
    </row>
    <row r="871">
      <c r="D871" s="88"/>
    </row>
    <row r="872">
      <c r="D872" s="88"/>
    </row>
    <row r="873">
      <c r="D873" s="88"/>
    </row>
    <row r="874">
      <c r="D874" s="88"/>
    </row>
    <row r="875">
      <c r="D875" s="88"/>
    </row>
    <row r="876">
      <c r="D876" s="88"/>
    </row>
    <row r="877">
      <c r="D877" s="88"/>
    </row>
    <row r="878">
      <c r="D878" s="88"/>
    </row>
    <row r="879">
      <c r="D879" s="88"/>
    </row>
    <row r="880">
      <c r="D880" s="88"/>
    </row>
    <row r="881">
      <c r="D881" s="88"/>
    </row>
    <row r="882">
      <c r="D882" s="88"/>
    </row>
    <row r="883">
      <c r="D883" s="88"/>
    </row>
    <row r="884">
      <c r="D884" s="88"/>
    </row>
    <row r="885">
      <c r="D885" s="88"/>
    </row>
    <row r="886">
      <c r="D886" s="88"/>
    </row>
    <row r="887">
      <c r="D887" s="88"/>
    </row>
    <row r="888">
      <c r="D888" s="88"/>
    </row>
    <row r="889">
      <c r="D889" s="88"/>
    </row>
    <row r="890">
      <c r="D890" s="88"/>
    </row>
    <row r="891">
      <c r="D891" s="88"/>
    </row>
    <row r="892">
      <c r="D892" s="88"/>
    </row>
    <row r="893">
      <c r="D893" s="88"/>
    </row>
    <row r="894">
      <c r="D894" s="88"/>
    </row>
    <row r="895">
      <c r="D895" s="88"/>
    </row>
    <row r="896">
      <c r="D896" s="88"/>
    </row>
    <row r="897">
      <c r="D897" s="88"/>
    </row>
    <row r="898">
      <c r="D898" s="88"/>
    </row>
    <row r="899">
      <c r="D899" s="88"/>
    </row>
    <row r="900">
      <c r="D900" s="88"/>
    </row>
    <row r="901">
      <c r="D901" s="88"/>
    </row>
    <row r="902">
      <c r="D902" s="88"/>
    </row>
    <row r="903">
      <c r="D903" s="88"/>
    </row>
    <row r="904">
      <c r="D904" s="88"/>
    </row>
    <row r="905">
      <c r="D905" s="88"/>
    </row>
    <row r="906">
      <c r="D906" s="88"/>
    </row>
    <row r="907">
      <c r="D907" s="88"/>
    </row>
    <row r="908">
      <c r="D908" s="88"/>
    </row>
    <row r="909">
      <c r="D909" s="88"/>
    </row>
    <row r="910">
      <c r="D910" s="88"/>
    </row>
    <row r="911">
      <c r="D911" s="88"/>
    </row>
    <row r="912">
      <c r="D912" s="88"/>
    </row>
    <row r="913">
      <c r="D913" s="88"/>
    </row>
    <row r="914">
      <c r="D914" s="88"/>
    </row>
    <row r="915">
      <c r="D915" s="88"/>
    </row>
    <row r="916">
      <c r="D916" s="88"/>
    </row>
    <row r="917">
      <c r="D917" s="88"/>
    </row>
    <row r="918">
      <c r="D918" s="88"/>
    </row>
    <row r="919">
      <c r="D919" s="88"/>
    </row>
    <row r="920">
      <c r="D920" s="88"/>
    </row>
    <row r="921">
      <c r="D921" s="88"/>
    </row>
    <row r="922">
      <c r="D922" s="88"/>
    </row>
    <row r="923">
      <c r="D923" s="88"/>
    </row>
    <row r="924">
      <c r="D924" s="88"/>
    </row>
    <row r="925">
      <c r="D925" s="88"/>
    </row>
    <row r="926">
      <c r="D926" s="88"/>
    </row>
    <row r="927">
      <c r="D927" s="88"/>
    </row>
    <row r="928">
      <c r="D928" s="88"/>
    </row>
    <row r="929">
      <c r="D929" s="88"/>
    </row>
    <row r="930">
      <c r="D930" s="88"/>
    </row>
    <row r="931">
      <c r="D931" s="88"/>
    </row>
    <row r="932">
      <c r="D932" s="88"/>
    </row>
    <row r="933">
      <c r="D933" s="88"/>
    </row>
    <row r="934">
      <c r="D934" s="88"/>
    </row>
    <row r="935">
      <c r="D935" s="88"/>
    </row>
    <row r="936">
      <c r="D936" s="88"/>
    </row>
    <row r="937">
      <c r="D937" s="88"/>
    </row>
    <row r="938">
      <c r="D938" s="88"/>
    </row>
    <row r="939">
      <c r="D939" s="88"/>
    </row>
    <row r="940">
      <c r="D940" s="88"/>
    </row>
    <row r="941">
      <c r="D941" s="88"/>
    </row>
    <row r="942">
      <c r="D942" s="88"/>
    </row>
    <row r="943">
      <c r="D943" s="88"/>
    </row>
    <row r="944">
      <c r="D944" s="88"/>
    </row>
    <row r="945">
      <c r="D945" s="88"/>
    </row>
    <row r="946">
      <c r="D946" s="88"/>
    </row>
    <row r="947">
      <c r="D947" s="88"/>
    </row>
    <row r="948">
      <c r="D948" s="88"/>
    </row>
    <row r="949">
      <c r="D949" s="88"/>
    </row>
    <row r="950">
      <c r="D950" s="88"/>
    </row>
    <row r="951">
      <c r="D951" s="88"/>
    </row>
    <row r="952">
      <c r="D952" s="88"/>
    </row>
    <row r="953">
      <c r="D953" s="88"/>
    </row>
    <row r="954">
      <c r="D954" s="88"/>
    </row>
    <row r="955">
      <c r="D955" s="88"/>
    </row>
    <row r="956">
      <c r="D956" s="88"/>
    </row>
    <row r="957">
      <c r="D957" s="88"/>
    </row>
    <row r="958">
      <c r="D958" s="88"/>
    </row>
    <row r="959">
      <c r="D959" s="88"/>
    </row>
    <row r="960">
      <c r="D960" s="88"/>
    </row>
    <row r="961">
      <c r="D961" s="88"/>
    </row>
    <row r="962">
      <c r="D962" s="88"/>
    </row>
    <row r="963">
      <c r="D963" s="88"/>
    </row>
    <row r="964">
      <c r="D964" s="88"/>
    </row>
    <row r="965">
      <c r="D965" s="88"/>
    </row>
    <row r="966">
      <c r="D966" s="88"/>
    </row>
    <row r="967">
      <c r="D967" s="88"/>
    </row>
    <row r="968">
      <c r="D968" s="88"/>
    </row>
    <row r="969">
      <c r="D969" s="88"/>
    </row>
    <row r="970">
      <c r="D970" s="88"/>
    </row>
    <row r="971">
      <c r="D971" s="88"/>
    </row>
    <row r="972">
      <c r="D972" s="88"/>
    </row>
    <row r="973">
      <c r="D973" s="88"/>
    </row>
    <row r="974">
      <c r="D974" s="88"/>
    </row>
    <row r="975">
      <c r="D975" s="88"/>
    </row>
    <row r="976">
      <c r="D976" s="88"/>
    </row>
    <row r="977">
      <c r="D977" s="88"/>
    </row>
    <row r="978">
      <c r="D978" s="88"/>
    </row>
    <row r="979">
      <c r="D979" s="88"/>
    </row>
    <row r="980">
      <c r="D980" s="88"/>
    </row>
    <row r="981">
      <c r="D981" s="88"/>
    </row>
    <row r="982">
      <c r="D982" s="88"/>
    </row>
    <row r="983">
      <c r="D983" s="88"/>
    </row>
    <row r="984">
      <c r="D984" s="88"/>
    </row>
    <row r="985">
      <c r="D985" s="88"/>
    </row>
    <row r="986">
      <c r="D986" s="88"/>
    </row>
    <row r="987">
      <c r="D987" s="88"/>
    </row>
    <row r="988">
      <c r="D988" s="88"/>
    </row>
    <row r="989">
      <c r="D989" s="88"/>
    </row>
    <row r="990">
      <c r="D990" s="88"/>
    </row>
    <row r="991">
      <c r="D991" s="88"/>
    </row>
    <row r="992">
      <c r="D992" s="88"/>
    </row>
    <row r="993">
      <c r="D993" s="88"/>
    </row>
    <row r="994">
      <c r="D994" s="88"/>
    </row>
    <row r="995">
      <c r="D995" s="88"/>
    </row>
    <row r="996">
      <c r="D996" s="88"/>
    </row>
    <row r="997">
      <c r="D997" s="88"/>
    </row>
    <row r="998">
      <c r="D998" s="88"/>
    </row>
    <row r="999">
      <c r="D999" s="88"/>
    </row>
    <row r="1000"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2" max="2" width="19.71"/>
    <col customWidth="1" min="3" max="3" width="27.29"/>
    <col customWidth="1" min="5" max="5" width="23.71"/>
  </cols>
  <sheetData>
    <row r="1">
      <c r="A1" s="94" t="s">
        <v>126</v>
      </c>
      <c r="B1" s="96" t="s">
        <v>111</v>
      </c>
      <c r="C1" s="97"/>
      <c r="D1" s="98"/>
      <c r="E1" s="100" t="s">
        <v>127</v>
      </c>
      <c r="F1" s="98"/>
      <c r="G1" s="102" t="s">
        <v>128</v>
      </c>
      <c r="H1" s="98"/>
    </row>
    <row r="2">
      <c r="A2" s="97" t="s">
        <v>129</v>
      </c>
      <c r="B2" s="145">
        <v>43577.0</v>
      </c>
      <c r="C2" s="105" t="s">
        <v>130</v>
      </c>
      <c r="D2" s="106">
        <v>1653.4</v>
      </c>
      <c r="E2" s="97"/>
      <c r="F2" s="98"/>
      <c r="G2" s="97"/>
      <c r="H2" s="98"/>
    </row>
    <row r="3">
      <c r="A3" s="97" t="s">
        <v>131</v>
      </c>
      <c r="B3" s="145">
        <v>43640.0</v>
      </c>
      <c r="C3" s="105" t="s">
        <v>132</v>
      </c>
      <c r="D3" s="106">
        <v>0.0</v>
      </c>
      <c r="E3" s="109" t="s">
        <v>201</v>
      </c>
      <c r="F3" s="110">
        <v>178.2</v>
      </c>
      <c r="G3" s="97" t="s">
        <v>216</v>
      </c>
      <c r="H3" s="114">
        <v>0.0</v>
      </c>
    </row>
    <row r="4">
      <c r="A4" s="97" t="s">
        <v>135</v>
      </c>
      <c r="B4" s="109" t="s">
        <v>379</v>
      </c>
      <c r="C4" s="105" t="s">
        <v>137</v>
      </c>
      <c r="D4" s="108">
        <v>0.0</v>
      </c>
      <c r="E4" s="109" t="s">
        <v>201</v>
      </c>
      <c r="F4" s="110">
        <v>100.0</v>
      </c>
      <c r="G4" s="97"/>
      <c r="H4" s="98"/>
    </row>
    <row r="5">
      <c r="A5" s="97"/>
      <c r="B5" s="97"/>
      <c r="C5" s="105" t="s">
        <v>139</v>
      </c>
      <c r="D5" s="108">
        <v>0.0</v>
      </c>
      <c r="E5" s="109" t="s">
        <v>201</v>
      </c>
      <c r="F5" s="111">
        <v>495.95</v>
      </c>
      <c r="G5" s="97"/>
      <c r="H5" s="98"/>
    </row>
    <row r="6">
      <c r="A6" s="97" t="s">
        <v>140</v>
      </c>
      <c r="B6" s="97"/>
      <c r="C6" s="97"/>
      <c r="D6" s="98"/>
      <c r="E6" s="97"/>
      <c r="F6" s="98"/>
      <c r="G6" s="97"/>
      <c r="H6" s="98"/>
    </row>
    <row r="7">
      <c r="A7" s="109" t="s">
        <v>343</v>
      </c>
      <c r="B7" s="112">
        <v>879.25</v>
      </c>
      <c r="C7" s="105" t="s">
        <v>142</v>
      </c>
      <c r="D7" s="106">
        <v>1988.71</v>
      </c>
      <c r="E7" s="97"/>
      <c r="F7" s="98"/>
      <c r="G7" s="97"/>
      <c r="H7" s="98"/>
    </row>
    <row r="8">
      <c r="A8" s="97"/>
      <c r="B8" s="98"/>
      <c r="C8" s="105" t="s">
        <v>144</v>
      </c>
      <c r="D8" s="106">
        <v>0.0</v>
      </c>
      <c r="E8" s="105" t="s">
        <v>220</v>
      </c>
      <c r="F8" s="108">
        <f>sum(F3:F7)</f>
        <v>774.15</v>
      </c>
      <c r="G8" s="97"/>
      <c r="H8" s="98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8"/>
    </row>
    <row r="11">
      <c r="A11" s="97"/>
      <c r="B11" s="98"/>
      <c r="C11" s="97"/>
      <c r="D11" s="98"/>
      <c r="E11" s="98"/>
      <c r="F11" s="98"/>
      <c r="G11" s="98"/>
      <c r="H11" s="97"/>
    </row>
    <row r="12">
      <c r="A12" s="97"/>
      <c r="B12" s="97"/>
      <c r="C12" s="105" t="s">
        <v>153</v>
      </c>
      <c r="D12" s="108">
        <f t="shared" ref="D12:D15" si="1">sum(D7-D2)</f>
        <v>335.31</v>
      </c>
      <c r="E12" s="98"/>
      <c r="F12" s="98"/>
      <c r="G12" s="98"/>
      <c r="H12" s="97"/>
    </row>
    <row r="13">
      <c r="A13" s="97" t="s">
        <v>156</v>
      </c>
      <c r="B13" s="113">
        <f>sum(B7:B10)</f>
        <v>879.25</v>
      </c>
      <c r="C13" s="105" t="s">
        <v>157</v>
      </c>
      <c r="D13" s="108">
        <f t="shared" si="1"/>
        <v>0</v>
      </c>
      <c r="E13" s="98"/>
      <c r="F13" s="98"/>
      <c r="G13" s="98"/>
      <c r="H13" s="97"/>
    </row>
    <row r="14">
      <c r="A14" s="97" t="s">
        <v>159</v>
      </c>
      <c r="B14" s="114">
        <f>sum(F8)</f>
        <v>774.15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1653.4</v>
      </c>
      <c r="C15" s="105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1988.71</v>
      </c>
      <c r="C16" s="97"/>
      <c r="D16" s="98"/>
      <c r="E16" s="98"/>
      <c r="F16" s="98"/>
      <c r="G16" s="98"/>
      <c r="H16" s="97"/>
    </row>
    <row r="17">
      <c r="A17" s="97" t="s">
        <v>166</v>
      </c>
      <c r="B17" s="110">
        <v>18.25</v>
      </c>
      <c r="C17" s="97"/>
      <c r="D17" s="98"/>
      <c r="E17" s="98"/>
      <c r="F17" s="98"/>
      <c r="G17" s="98"/>
      <c r="H17" s="97"/>
    </row>
    <row r="18">
      <c r="A18" s="97" t="s">
        <v>168</v>
      </c>
      <c r="B18" s="108">
        <f>sum(B16+B17)</f>
        <v>2006.96</v>
      </c>
      <c r="C18" s="97"/>
      <c r="D18" s="98"/>
      <c r="E18" s="98"/>
      <c r="F18" s="98"/>
      <c r="G18" s="98"/>
      <c r="H18" s="97"/>
    </row>
    <row r="19">
      <c r="A19" s="97" t="s">
        <v>169</v>
      </c>
      <c r="B19" s="108">
        <f>sum(B16-B15)</f>
        <v>335.31</v>
      </c>
      <c r="C19" s="97"/>
      <c r="D19" s="98"/>
      <c r="E19" s="98"/>
      <c r="F19" s="98"/>
      <c r="G19" s="98"/>
      <c r="H19" s="97"/>
    </row>
    <row r="20">
      <c r="A20" s="109" t="s">
        <v>380</v>
      </c>
      <c r="B20" s="114">
        <f>sum(B15*1.2)</f>
        <v>1984.08</v>
      </c>
      <c r="C20" s="97"/>
      <c r="D20" s="98"/>
      <c r="E20" s="98"/>
      <c r="F20" s="98"/>
      <c r="G20" s="98"/>
      <c r="H20" s="97"/>
    </row>
    <row r="21">
      <c r="A21" s="97" t="s">
        <v>173</v>
      </c>
      <c r="B21" s="114">
        <v>0.0</v>
      </c>
      <c r="C21" s="97"/>
      <c r="D21" s="98"/>
      <c r="E21" s="98"/>
      <c r="F21" s="98"/>
      <c r="G21" s="98"/>
      <c r="H21" s="97"/>
    </row>
    <row r="22">
      <c r="A22" s="97"/>
      <c r="B22" s="97"/>
      <c r="C22" s="97"/>
      <c r="D22" s="97"/>
      <c r="E22" s="97"/>
      <c r="F22" s="97"/>
      <c r="G22" s="97"/>
      <c r="H22" s="97"/>
    </row>
    <row r="23">
      <c r="A23" s="97"/>
      <c r="B23" s="97"/>
      <c r="C23" s="97"/>
      <c r="D23" s="97"/>
      <c r="E23" s="97"/>
      <c r="F23" s="97"/>
      <c r="G23" s="97"/>
      <c r="H23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57"/>
    <col customWidth="1" min="3" max="3" width="26.86"/>
    <col customWidth="1" min="5" max="5" width="23.43"/>
  </cols>
  <sheetData>
    <row r="1">
      <c r="A1" s="94" t="s">
        <v>126</v>
      </c>
      <c r="B1" s="96" t="s">
        <v>112</v>
      </c>
      <c r="C1" s="97"/>
      <c r="D1" s="144"/>
      <c r="E1" s="102" t="s">
        <v>127</v>
      </c>
      <c r="F1" s="98"/>
      <c r="G1" s="102" t="s">
        <v>128</v>
      </c>
      <c r="H1" s="98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45">
        <v>43586.0</v>
      </c>
      <c r="C2" s="105" t="s">
        <v>130</v>
      </c>
      <c r="D2" s="106">
        <v>1773.57</v>
      </c>
      <c r="E2" s="97"/>
      <c r="F2" s="98"/>
      <c r="G2" s="97"/>
      <c r="H2" s="98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97" t="s">
        <v>131</v>
      </c>
      <c r="B3" s="145">
        <v>43620.0</v>
      </c>
      <c r="C3" s="105" t="s">
        <v>132</v>
      </c>
      <c r="D3" s="108">
        <v>0.0</v>
      </c>
      <c r="E3" s="109" t="s">
        <v>201</v>
      </c>
      <c r="F3" s="110">
        <v>1486.37</v>
      </c>
      <c r="G3" s="97" t="s">
        <v>216</v>
      </c>
      <c r="H3" s="114">
        <v>0.0</v>
      </c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381</v>
      </c>
      <c r="C4" s="105" t="s">
        <v>137</v>
      </c>
      <c r="D4" s="108">
        <v>0.0</v>
      </c>
      <c r="E4" s="109" t="s">
        <v>201</v>
      </c>
      <c r="F4" s="111">
        <v>287.2</v>
      </c>
      <c r="G4" s="97"/>
      <c r="H4" s="98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87" t="s">
        <v>139</v>
      </c>
      <c r="D5" s="146">
        <v>0.0</v>
      </c>
      <c r="E5" s="97"/>
      <c r="F5" s="98"/>
      <c r="G5" s="97"/>
      <c r="H5" s="98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D6" s="88"/>
      <c r="E6" s="97"/>
      <c r="F6" s="98"/>
      <c r="G6" s="97"/>
      <c r="H6" s="98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241</v>
      </c>
      <c r="B7" s="112">
        <v>385.0</v>
      </c>
      <c r="C7" s="105" t="s">
        <v>142</v>
      </c>
      <c r="D7" s="106">
        <v>4192.92</v>
      </c>
      <c r="E7" s="97"/>
      <c r="F7" s="98"/>
      <c r="G7" s="97"/>
      <c r="H7" s="98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109"/>
      <c r="B8" s="98"/>
      <c r="C8" s="105" t="s">
        <v>144</v>
      </c>
      <c r="D8" s="108">
        <v>0.0</v>
      </c>
      <c r="E8" s="105" t="s">
        <v>220</v>
      </c>
      <c r="F8" s="108">
        <f>sum(F3:F7)</f>
        <v>1773.57</v>
      </c>
      <c r="G8" s="97"/>
      <c r="H8" s="98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D11" s="88"/>
      <c r="E11" s="98"/>
      <c r="F11" s="98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2419.35</v>
      </c>
      <c r="E12" s="98"/>
      <c r="F12" s="98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385</v>
      </c>
      <c r="C13" s="105" t="s">
        <v>157</v>
      </c>
      <c r="D13" s="108">
        <f t="shared" si="1"/>
        <v>0</v>
      </c>
      <c r="E13" s="98"/>
      <c r="F13" s="98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1773.57</v>
      </c>
      <c r="C14" s="105" t="s">
        <v>160</v>
      </c>
      <c r="D14" s="108">
        <f t="shared" si="1"/>
        <v>0</v>
      </c>
      <c r="E14" s="98"/>
      <c r="F14" s="98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2158.57</v>
      </c>
      <c r="C15" s="87" t="s">
        <v>162</v>
      </c>
      <c r="D15" s="108">
        <f t="shared" si="1"/>
        <v>0</v>
      </c>
      <c r="E15" s="98"/>
      <c r="F15" s="98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4192.92</v>
      </c>
      <c r="C16" s="97"/>
      <c r="D16" s="144"/>
      <c r="E16" s="98"/>
      <c r="F16" s="98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228.84</v>
      </c>
      <c r="C17" s="97"/>
      <c r="D17" s="144"/>
      <c r="E17" s="98"/>
      <c r="F17" s="98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4421.76</v>
      </c>
      <c r="C18" s="97"/>
      <c r="D18" s="144"/>
      <c r="E18" s="98"/>
      <c r="F18" s="98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2034.35</v>
      </c>
      <c r="C19" s="97"/>
      <c r="D19" s="144"/>
      <c r="E19" s="98"/>
      <c r="F19" s="98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4079.6973</v>
      </c>
      <c r="C20" s="97"/>
      <c r="D20" s="144"/>
      <c r="E20" s="98"/>
      <c r="F20" s="98"/>
      <c r="G20" s="98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144"/>
      <c r="E21" s="98"/>
      <c r="F21" s="98"/>
      <c r="G21" s="98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147"/>
      <c r="B22" s="98"/>
      <c r="C22" s="97"/>
      <c r="D22" s="144"/>
      <c r="E22" s="98"/>
      <c r="F22" s="98"/>
      <c r="G22" s="98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144"/>
      <c r="E23" s="98"/>
      <c r="F23" s="98"/>
      <c r="G23" s="98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144"/>
      <c r="E24" s="98"/>
      <c r="F24" s="98"/>
      <c r="G24" s="98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144"/>
      <c r="E25" s="98"/>
      <c r="F25" s="98"/>
      <c r="G25" s="98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144"/>
      <c r="E26" s="98"/>
      <c r="F26" s="98"/>
      <c r="G26" s="98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144"/>
      <c r="E27" s="98"/>
      <c r="F27" s="98"/>
      <c r="G27" s="98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144"/>
      <c r="E28" s="98"/>
      <c r="F28" s="98"/>
      <c r="G28" s="98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144"/>
      <c r="E29" s="98"/>
      <c r="F29" s="98"/>
      <c r="G29" s="98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144"/>
      <c r="E30" s="98"/>
      <c r="F30" s="98"/>
      <c r="G30" s="98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144"/>
      <c r="E31" s="98"/>
      <c r="F31" s="98"/>
      <c r="G31" s="98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144"/>
      <c r="E32" s="98"/>
      <c r="F32" s="98"/>
      <c r="G32" s="98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144"/>
      <c r="E33" s="98"/>
      <c r="F33" s="98"/>
      <c r="G33" s="98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144"/>
      <c r="E34" s="98"/>
      <c r="F34" s="98"/>
      <c r="G34" s="98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144"/>
      <c r="E35" s="98"/>
      <c r="F35" s="98"/>
      <c r="G35" s="98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144"/>
      <c r="E36" s="98"/>
      <c r="F36" s="98"/>
      <c r="G36" s="98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144"/>
      <c r="E37" s="98"/>
      <c r="F37" s="98"/>
      <c r="G37" s="98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144"/>
      <c r="E38" s="98"/>
      <c r="F38" s="98"/>
      <c r="G38" s="98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144"/>
      <c r="E39" s="98"/>
      <c r="F39" s="98"/>
      <c r="G39" s="98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144"/>
      <c r="E40" s="98"/>
      <c r="F40" s="98"/>
      <c r="G40" s="98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144"/>
      <c r="E41" s="98"/>
      <c r="F41" s="98"/>
      <c r="G41" s="98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144"/>
      <c r="E42" s="98"/>
      <c r="F42" s="98"/>
      <c r="G42" s="98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144"/>
      <c r="E43" s="98"/>
      <c r="F43" s="98"/>
      <c r="G43" s="98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144"/>
      <c r="E44" s="98"/>
      <c r="F44" s="98"/>
      <c r="G44" s="98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144"/>
      <c r="E45" s="98"/>
      <c r="F45" s="98"/>
      <c r="G45" s="98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144"/>
      <c r="E46" s="98"/>
      <c r="F46" s="98"/>
      <c r="G46" s="98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144"/>
      <c r="E47" s="98"/>
      <c r="F47" s="98"/>
      <c r="G47" s="98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144"/>
      <c r="E48" s="98"/>
      <c r="F48" s="98"/>
      <c r="G48" s="98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144"/>
      <c r="E49" s="98"/>
      <c r="F49" s="98"/>
      <c r="G49" s="98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144"/>
      <c r="E50" s="98"/>
      <c r="F50" s="98"/>
      <c r="G50" s="98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144"/>
      <c r="E51" s="98"/>
      <c r="F51" s="98"/>
      <c r="G51" s="98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144"/>
      <c r="E52" s="98"/>
      <c r="F52" s="98"/>
      <c r="G52" s="98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144"/>
      <c r="E53" s="98"/>
      <c r="F53" s="98"/>
      <c r="G53" s="98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144"/>
      <c r="E54" s="98"/>
      <c r="F54" s="98"/>
      <c r="G54" s="98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144"/>
      <c r="E55" s="98"/>
      <c r="F55" s="98"/>
      <c r="G55" s="98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144"/>
      <c r="E56" s="98"/>
      <c r="F56" s="98"/>
      <c r="G56" s="98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144"/>
      <c r="E57" s="98"/>
      <c r="F57" s="98"/>
      <c r="G57" s="98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144"/>
      <c r="E58" s="98"/>
      <c r="F58" s="98"/>
      <c r="G58" s="98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144"/>
      <c r="E59" s="98"/>
      <c r="F59" s="98"/>
      <c r="G59" s="98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144"/>
      <c r="E60" s="98"/>
      <c r="F60" s="98"/>
      <c r="G60" s="98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144"/>
      <c r="E61" s="98"/>
      <c r="F61" s="98"/>
      <c r="G61" s="98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144"/>
      <c r="E62" s="98"/>
      <c r="F62" s="98"/>
      <c r="G62" s="98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144"/>
      <c r="E63" s="98"/>
      <c r="F63" s="98"/>
      <c r="G63" s="98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144"/>
      <c r="E64" s="98"/>
      <c r="F64" s="98"/>
      <c r="G64" s="98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144"/>
      <c r="E65" s="98"/>
      <c r="F65" s="98"/>
      <c r="G65" s="98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144"/>
      <c r="E66" s="98"/>
      <c r="F66" s="98"/>
      <c r="G66" s="98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144"/>
      <c r="E67" s="98"/>
      <c r="F67" s="98"/>
      <c r="G67" s="98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144"/>
      <c r="E68" s="98"/>
      <c r="F68" s="98"/>
      <c r="G68" s="98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144"/>
      <c r="E69" s="98"/>
      <c r="F69" s="98"/>
      <c r="G69" s="98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144"/>
      <c r="E70" s="98"/>
      <c r="F70" s="98"/>
      <c r="G70" s="98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144"/>
      <c r="E71" s="98"/>
      <c r="F71" s="98"/>
      <c r="G71" s="98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144"/>
      <c r="E72" s="98"/>
      <c r="F72" s="98"/>
      <c r="G72" s="98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144"/>
      <c r="E73" s="98"/>
      <c r="F73" s="98"/>
      <c r="G73" s="98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144"/>
      <c r="E74" s="98"/>
      <c r="F74" s="98"/>
      <c r="G74" s="98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144"/>
      <c r="E75" s="98"/>
      <c r="F75" s="98"/>
      <c r="G75" s="98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144"/>
      <c r="E76" s="98"/>
      <c r="F76" s="98"/>
      <c r="G76" s="98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144"/>
      <c r="E77" s="98"/>
      <c r="F77" s="98"/>
      <c r="G77" s="98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144"/>
      <c r="E78" s="98"/>
      <c r="F78" s="98"/>
      <c r="G78" s="98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144"/>
      <c r="E79" s="98"/>
      <c r="F79" s="98"/>
      <c r="G79" s="98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144"/>
      <c r="E80" s="98"/>
      <c r="F80" s="98"/>
      <c r="G80" s="98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144"/>
      <c r="E81" s="98"/>
      <c r="F81" s="98"/>
      <c r="G81" s="98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144"/>
      <c r="E82" s="98"/>
      <c r="F82" s="98"/>
      <c r="G82" s="98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144"/>
      <c r="E83" s="98"/>
      <c r="F83" s="98"/>
      <c r="G83" s="98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144"/>
      <c r="E84" s="98"/>
      <c r="F84" s="98"/>
      <c r="G84" s="98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144"/>
      <c r="E85" s="98"/>
      <c r="F85" s="98"/>
      <c r="G85" s="98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144"/>
      <c r="E86" s="98"/>
      <c r="F86" s="98"/>
      <c r="G86" s="98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144"/>
      <c r="E87" s="98"/>
      <c r="F87" s="98"/>
      <c r="G87" s="98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144"/>
      <c r="E88" s="98"/>
      <c r="F88" s="98"/>
      <c r="G88" s="98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144"/>
      <c r="E89" s="98"/>
      <c r="F89" s="98"/>
      <c r="G89" s="98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144"/>
      <c r="E90" s="98"/>
      <c r="F90" s="98"/>
      <c r="G90" s="98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144"/>
      <c r="E91" s="98"/>
      <c r="F91" s="98"/>
      <c r="G91" s="98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144"/>
      <c r="E92" s="98"/>
      <c r="F92" s="98"/>
      <c r="G92" s="98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144"/>
      <c r="E93" s="98"/>
      <c r="F93" s="98"/>
      <c r="G93" s="98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144"/>
      <c r="E94" s="98"/>
      <c r="F94" s="98"/>
      <c r="G94" s="98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144"/>
      <c r="E95" s="98"/>
      <c r="F95" s="98"/>
      <c r="G95" s="98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144"/>
      <c r="E96" s="98"/>
      <c r="F96" s="98"/>
      <c r="G96" s="98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144"/>
      <c r="E97" s="98"/>
      <c r="F97" s="98"/>
      <c r="G97" s="98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144"/>
      <c r="E98" s="98"/>
      <c r="F98" s="98"/>
      <c r="G98" s="98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144"/>
      <c r="E99" s="98"/>
      <c r="F99" s="98"/>
      <c r="G99" s="98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144"/>
      <c r="E100" s="98"/>
      <c r="F100" s="98"/>
      <c r="G100" s="98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144"/>
      <c r="E101" s="98"/>
      <c r="F101" s="98"/>
      <c r="G101" s="98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144"/>
      <c r="E102" s="98"/>
      <c r="F102" s="98"/>
      <c r="G102" s="98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144"/>
      <c r="E103" s="98"/>
      <c r="F103" s="98"/>
      <c r="G103" s="98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144"/>
      <c r="E104" s="98"/>
      <c r="F104" s="98"/>
      <c r="G104" s="98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144"/>
      <c r="E105" s="98"/>
      <c r="F105" s="98"/>
      <c r="G105" s="98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144"/>
      <c r="E106" s="98"/>
      <c r="F106" s="98"/>
      <c r="G106" s="98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144"/>
      <c r="E107" s="98"/>
      <c r="F107" s="98"/>
      <c r="G107" s="98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144"/>
      <c r="E108" s="98"/>
      <c r="F108" s="98"/>
      <c r="G108" s="98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144"/>
      <c r="E109" s="98"/>
      <c r="F109" s="98"/>
      <c r="G109" s="98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144"/>
      <c r="E110" s="98"/>
      <c r="F110" s="98"/>
      <c r="G110" s="98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144"/>
      <c r="E111" s="98"/>
      <c r="F111" s="98"/>
      <c r="G111" s="98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144"/>
      <c r="E112" s="98"/>
      <c r="F112" s="98"/>
      <c r="G112" s="98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144"/>
      <c r="E113" s="98"/>
      <c r="F113" s="98"/>
      <c r="G113" s="98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144"/>
      <c r="E114" s="98"/>
      <c r="F114" s="98"/>
      <c r="G114" s="98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144"/>
      <c r="E115" s="98"/>
      <c r="F115" s="98"/>
      <c r="G115" s="98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144"/>
      <c r="E116" s="98"/>
      <c r="F116" s="98"/>
      <c r="G116" s="98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144"/>
      <c r="E117" s="98"/>
      <c r="F117" s="98"/>
      <c r="G117" s="98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144"/>
      <c r="E118" s="98"/>
      <c r="F118" s="98"/>
      <c r="G118" s="98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144"/>
      <c r="E119" s="98"/>
      <c r="F119" s="98"/>
      <c r="G119" s="98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144"/>
      <c r="E120" s="98"/>
      <c r="F120" s="98"/>
      <c r="G120" s="98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144"/>
      <c r="E121" s="98"/>
      <c r="F121" s="98"/>
      <c r="G121" s="98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144"/>
      <c r="E122" s="98"/>
      <c r="F122" s="98"/>
      <c r="G122" s="98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144"/>
      <c r="E123" s="98"/>
      <c r="F123" s="98"/>
      <c r="G123" s="98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144"/>
      <c r="E124" s="98"/>
      <c r="F124" s="98"/>
      <c r="G124" s="98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144"/>
      <c r="E125" s="98"/>
      <c r="F125" s="98"/>
      <c r="G125" s="98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144"/>
      <c r="E126" s="98"/>
      <c r="F126" s="98"/>
      <c r="G126" s="98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144"/>
      <c r="E127" s="98"/>
      <c r="F127" s="98"/>
      <c r="G127" s="98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144"/>
      <c r="E128" s="98"/>
      <c r="F128" s="98"/>
      <c r="G128" s="98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144"/>
      <c r="E129" s="98"/>
      <c r="F129" s="98"/>
      <c r="G129" s="98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144"/>
      <c r="E130" s="98"/>
      <c r="F130" s="98"/>
      <c r="G130" s="98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144"/>
      <c r="E131" s="98"/>
      <c r="F131" s="98"/>
      <c r="G131" s="98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144"/>
      <c r="E132" s="98"/>
      <c r="F132" s="98"/>
      <c r="G132" s="98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144"/>
      <c r="E133" s="98"/>
      <c r="F133" s="98"/>
      <c r="G133" s="98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144"/>
      <c r="E134" s="98"/>
      <c r="F134" s="98"/>
      <c r="G134" s="98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144"/>
      <c r="E135" s="98"/>
      <c r="F135" s="98"/>
      <c r="G135" s="98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144"/>
      <c r="E136" s="98"/>
      <c r="F136" s="98"/>
      <c r="G136" s="98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144"/>
      <c r="E137" s="98"/>
      <c r="F137" s="98"/>
      <c r="G137" s="98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144"/>
      <c r="E138" s="98"/>
      <c r="F138" s="98"/>
      <c r="G138" s="98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144"/>
      <c r="E139" s="98"/>
      <c r="F139" s="98"/>
      <c r="G139" s="98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144"/>
      <c r="E140" s="98"/>
      <c r="F140" s="98"/>
      <c r="G140" s="98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144"/>
      <c r="E141" s="98"/>
      <c r="F141" s="98"/>
      <c r="G141" s="98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144"/>
      <c r="E142" s="98"/>
      <c r="F142" s="98"/>
      <c r="G142" s="98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144"/>
      <c r="E143" s="98"/>
      <c r="F143" s="98"/>
      <c r="G143" s="98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144"/>
      <c r="E144" s="98"/>
      <c r="F144" s="98"/>
      <c r="G144" s="98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144"/>
      <c r="E145" s="98"/>
      <c r="F145" s="98"/>
      <c r="G145" s="98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144"/>
      <c r="E146" s="98"/>
      <c r="F146" s="98"/>
      <c r="G146" s="98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144"/>
      <c r="E147" s="98"/>
      <c r="F147" s="98"/>
      <c r="G147" s="98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144"/>
      <c r="E148" s="98"/>
      <c r="F148" s="98"/>
      <c r="G148" s="98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144"/>
      <c r="E149" s="98"/>
      <c r="F149" s="98"/>
      <c r="G149" s="98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144"/>
      <c r="E150" s="98"/>
      <c r="F150" s="98"/>
      <c r="G150" s="98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144"/>
      <c r="E151" s="98"/>
      <c r="F151" s="98"/>
      <c r="G151" s="98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144"/>
      <c r="E152" s="98"/>
      <c r="F152" s="98"/>
      <c r="G152" s="98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144"/>
      <c r="E153" s="98"/>
      <c r="F153" s="98"/>
      <c r="G153" s="98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144"/>
      <c r="E154" s="98"/>
      <c r="F154" s="98"/>
      <c r="G154" s="98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144"/>
      <c r="E155" s="98"/>
      <c r="F155" s="98"/>
      <c r="G155" s="98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144"/>
      <c r="E156" s="98"/>
      <c r="F156" s="98"/>
      <c r="G156" s="98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144"/>
      <c r="E157" s="98"/>
      <c r="F157" s="98"/>
      <c r="G157" s="98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144"/>
      <c r="E158" s="98"/>
      <c r="F158" s="98"/>
      <c r="G158" s="98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144"/>
      <c r="E159" s="98"/>
      <c r="F159" s="98"/>
      <c r="G159" s="98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144"/>
      <c r="E160" s="98"/>
      <c r="F160" s="98"/>
      <c r="G160" s="98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144"/>
      <c r="E161" s="98"/>
      <c r="F161" s="98"/>
      <c r="G161" s="98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144"/>
      <c r="E162" s="98"/>
      <c r="F162" s="98"/>
      <c r="G162" s="98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144"/>
      <c r="E163" s="98"/>
      <c r="F163" s="98"/>
      <c r="G163" s="98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144"/>
      <c r="E164" s="98"/>
      <c r="F164" s="98"/>
      <c r="G164" s="98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144"/>
      <c r="E165" s="98"/>
      <c r="F165" s="98"/>
      <c r="G165" s="98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144"/>
      <c r="E166" s="98"/>
      <c r="F166" s="98"/>
      <c r="G166" s="98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144"/>
      <c r="E167" s="98"/>
      <c r="F167" s="98"/>
      <c r="G167" s="98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144"/>
      <c r="E168" s="98"/>
      <c r="F168" s="98"/>
      <c r="G168" s="98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144"/>
      <c r="E169" s="98"/>
      <c r="F169" s="98"/>
      <c r="G169" s="98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144"/>
      <c r="E170" s="98"/>
      <c r="F170" s="98"/>
      <c r="G170" s="98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144"/>
      <c r="E171" s="98"/>
      <c r="F171" s="98"/>
      <c r="G171" s="98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144"/>
      <c r="E172" s="98"/>
      <c r="F172" s="98"/>
      <c r="G172" s="98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144"/>
      <c r="E173" s="98"/>
      <c r="F173" s="98"/>
      <c r="G173" s="98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144"/>
      <c r="E174" s="98"/>
      <c r="F174" s="98"/>
      <c r="G174" s="98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144"/>
      <c r="E175" s="98"/>
      <c r="F175" s="98"/>
      <c r="G175" s="98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144"/>
      <c r="E176" s="98"/>
      <c r="F176" s="98"/>
      <c r="G176" s="98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144"/>
      <c r="E177" s="98"/>
      <c r="F177" s="98"/>
      <c r="G177" s="98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144"/>
      <c r="E178" s="98"/>
      <c r="F178" s="98"/>
      <c r="G178" s="98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144"/>
      <c r="E179" s="98"/>
      <c r="F179" s="98"/>
      <c r="G179" s="98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144"/>
      <c r="E180" s="98"/>
      <c r="F180" s="98"/>
      <c r="G180" s="98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144"/>
      <c r="E181" s="98"/>
      <c r="F181" s="98"/>
      <c r="G181" s="98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144"/>
      <c r="E182" s="98"/>
      <c r="F182" s="98"/>
      <c r="G182" s="98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144"/>
      <c r="E183" s="98"/>
      <c r="F183" s="98"/>
      <c r="G183" s="98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144"/>
      <c r="E184" s="98"/>
      <c r="F184" s="98"/>
      <c r="G184" s="98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144"/>
      <c r="E185" s="98"/>
      <c r="F185" s="98"/>
      <c r="G185" s="98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144"/>
      <c r="E186" s="98"/>
      <c r="F186" s="98"/>
      <c r="G186" s="98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144"/>
      <c r="E187" s="98"/>
      <c r="F187" s="98"/>
      <c r="G187" s="98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144"/>
      <c r="E188" s="98"/>
      <c r="F188" s="98"/>
      <c r="G188" s="98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144"/>
      <c r="E189" s="98"/>
      <c r="F189" s="98"/>
      <c r="G189" s="98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144"/>
      <c r="E190" s="98"/>
      <c r="F190" s="98"/>
      <c r="G190" s="98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144"/>
      <c r="E191" s="98"/>
      <c r="F191" s="98"/>
      <c r="G191" s="98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144"/>
      <c r="E192" s="98"/>
      <c r="F192" s="98"/>
      <c r="G192" s="98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144"/>
      <c r="E193" s="98"/>
      <c r="F193" s="98"/>
      <c r="G193" s="98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144"/>
      <c r="E194" s="98"/>
      <c r="F194" s="98"/>
      <c r="G194" s="98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144"/>
      <c r="E195" s="98"/>
      <c r="F195" s="98"/>
      <c r="G195" s="98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144"/>
      <c r="E196" s="98"/>
      <c r="F196" s="98"/>
      <c r="G196" s="98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144"/>
      <c r="E197" s="98"/>
      <c r="F197" s="98"/>
      <c r="G197" s="98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144"/>
      <c r="E198" s="98"/>
      <c r="F198" s="98"/>
      <c r="G198" s="98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144"/>
      <c r="E199" s="98"/>
      <c r="F199" s="98"/>
      <c r="G199" s="98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144"/>
      <c r="E200" s="98"/>
      <c r="F200" s="98"/>
      <c r="G200" s="98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144"/>
      <c r="E201" s="98"/>
      <c r="F201" s="98"/>
      <c r="G201" s="98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144"/>
      <c r="E202" s="98"/>
      <c r="F202" s="98"/>
      <c r="G202" s="98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144"/>
      <c r="E203" s="98"/>
      <c r="F203" s="98"/>
      <c r="G203" s="98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144"/>
      <c r="E204" s="98"/>
      <c r="F204" s="98"/>
      <c r="G204" s="98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144"/>
      <c r="E205" s="98"/>
      <c r="F205" s="98"/>
      <c r="G205" s="98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144"/>
      <c r="E206" s="98"/>
      <c r="F206" s="98"/>
      <c r="G206" s="98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144"/>
      <c r="E207" s="98"/>
      <c r="F207" s="98"/>
      <c r="G207" s="98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144"/>
      <c r="E208" s="98"/>
      <c r="F208" s="98"/>
      <c r="G208" s="98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144"/>
      <c r="E209" s="98"/>
      <c r="F209" s="98"/>
      <c r="G209" s="98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144"/>
      <c r="E210" s="98"/>
      <c r="F210" s="98"/>
      <c r="G210" s="98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144"/>
      <c r="E211" s="98"/>
      <c r="F211" s="98"/>
      <c r="G211" s="98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144"/>
      <c r="E212" s="98"/>
      <c r="F212" s="98"/>
      <c r="G212" s="98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144"/>
      <c r="E213" s="98"/>
      <c r="F213" s="98"/>
      <c r="G213" s="98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144"/>
      <c r="E214" s="98"/>
      <c r="F214" s="98"/>
      <c r="G214" s="98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144"/>
      <c r="E215" s="98"/>
      <c r="F215" s="98"/>
      <c r="G215" s="98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144"/>
      <c r="E216" s="98"/>
      <c r="F216" s="98"/>
      <c r="G216" s="98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144"/>
      <c r="E217" s="98"/>
      <c r="F217" s="98"/>
      <c r="G217" s="98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144"/>
      <c r="E218" s="98"/>
      <c r="F218" s="98"/>
      <c r="G218" s="98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144"/>
      <c r="E219" s="98"/>
      <c r="F219" s="98"/>
      <c r="G219" s="98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144"/>
      <c r="E220" s="98"/>
      <c r="F220" s="98"/>
      <c r="G220" s="98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144"/>
      <c r="E221" s="98"/>
      <c r="F221" s="98"/>
      <c r="G221" s="98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144"/>
      <c r="E222" s="98"/>
      <c r="F222" s="98"/>
      <c r="G222" s="98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144"/>
      <c r="E223" s="98"/>
      <c r="F223" s="98"/>
      <c r="G223" s="98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144"/>
      <c r="E224" s="98"/>
      <c r="F224" s="98"/>
      <c r="G224" s="98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144"/>
      <c r="E225" s="98"/>
      <c r="F225" s="98"/>
      <c r="G225" s="98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144"/>
      <c r="E226" s="98"/>
      <c r="F226" s="98"/>
      <c r="G226" s="98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144"/>
      <c r="E227" s="98"/>
      <c r="F227" s="98"/>
      <c r="G227" s="98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144"/>
      <c r="E228" s="98"/>
      <c r="F228" s="98"/>
      <c r="G228" s="98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144"/>
      <c r="E229" s="98"/>
      <c r="F229" s="98"/>
      <c r="G229" s="98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144"/>
      <c r="E230" s="98"/>
      <c r="F230" s="98"/>
      <c r="G230" s="98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144"/>
      <c r="E231" s="98"/>
      <c r="F231" s="98"/>
      <c r="G231" s="98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144"/>
      <c r="E232" s="98"/>
      <c r="F232" s="98"/>
      <c r="G232" s="98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144"/>
      <c r="E233" s="98"/>
      <c r="F233" s="98"/>
      <c r="G233" s="98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144"/>
      <c r="E234" s="98"/>
      <c r="F234" s="98"/>
      <c r="G234" s="98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144"/>
      <c r="E235" s="98"/>
      <c r="F235" s="98"/>
      <c r="G235" s="98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144"/>
      <c r="E236" s="98"/>
      <c r="F236" s="98"/>
      <c r="G236" s="98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144"/>
      <c r="E237" s="98"/>
      <c r="F237" s="98"/>
      <c r="G237" s="98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144"/>
      <c r="E238" s="98"/>
      <c r="F238" s="98"/>
      <c r="G238" s="98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144"/>
      <c r="E239" s="98"/>
      <c r="F239" s="98"/>
      <c r="G239" s="98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144"/>
      <c r="E240" s="98"/>
      <c r="F240" s="98"/>
      <c r="G240" s="98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144"/>
      <c r="E241" s="98"/>
      <c r="F241" s="98"/>
      <c r="G241" s="98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144"/>
      <c r="E242" s="98"/>
      <c r="F242" s="98"/>
      <c r="G242" s="98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144"/>
      <c r="E243" s="98"/>
      <c r="F243" s="98"/>
      <c r="G243" s="98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144"/>
      <c r="E244" s="98"/>
      <c r="F244" s="98"/>
      <c r="G244" s="98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144"/>
      <c r="E245" s="98"/>
      <c r="F245" s="98"/>
      <c r="G245" s="98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144"/>
      <c r="E246" s="98"/>
      <c r="F246" s="98"/>
      <c r="G246" s="98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144"/>
      <c r="E247" s="98"/>
      <c r="F247" s="98"/>
      <c r="G247" s="98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144"/>
      <c r="E248" s="98"/>
      <c r="F248" s="98"/>
      <c r="G248" s="98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144"/>
      <c r="E249" s="98"/>
      <c r="F249" s="98"/>
      <c r="G249" s="98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144"/>
      <c r="E250" s="98"/>
      <c r="F250" s="98"/>
      <c r="G250" s="98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144"/>
      <c r="E251" s="98"/>
      <c r="F251" s="98"/>
      <c r="G251" s="98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144"/>
      <c r="E252" s="98"/>
      <c r="F252" s="98"/>
      <c r="G252" s="98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144"/>
      <c r="E253" s="98"/>
      <c r="F253" s="98"/>
      <c r="G253" s="98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144"/>
      <c r="E254" s="98"/>
      <c r="F254" s="98"/>
      <c r="G254" s="98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144"/>
      <c r="E255" s="98"/>
      <c r="F255" s="98"/>
      <c r="G255" s="98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144"/>
      <c r="E256" s="98"/>
      <c r="F256" s="98"/>
      <c r="G256" s="98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144"/>
      <c r="E257" s="98"/>
      <c r="F257" s="98"/>
      <c r="G257" s="98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144"/>
      <c r="E258" s="98"/>
      <c r="F258" s="98"/>
      <c r="G258" s="98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144"/>
      <c r="E259" s="98"/>
      <c r="F259" s="98"/>
      <c r="G259" s="98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144"/>
      <c r="E260" s="98"/>
      <c r="F260" s="98"/>
      <c r="G260" s="98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144"/>
      <c r="E261" s="98"/>
      <c r="F261" s="98"/>
      <c r="G261" s="98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144"/>
      <c r="E262" s="98"/>
      <c r="F262" s="98"/>
      <c r="G262" s="98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144"/>
      <c r="E263" s="98"/>
      <c r="F263" s="98"/>
      <c r="G263" s="98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144"/>
      <c r="E264" s="98"/>
      <c r="F264" s="98"/>
      <c r="G264" s="98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144"/>
      <c r="E265" s="98"/>
      <c r="F265" s="98"/>
      <c r="G265" s="98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144"/>
      <c r="E266" s="98"/>
      <c r="F266" s="98"/>
      <c r="G266" s="98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144"/>
      <c r="E267" s="98"/>
      <c r="F267" s="98"/>
      <c r="G267" s="98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144"/>
      <c r="E268" s="98"/>
      <c r="F268" s="98"/>
      <c r="G268" s="98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144"/>
      <c r="E269" s="98"/>
      <c r="F269" s="98"/>
      <c r="G269" s="98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144"/>
      <c r="E270" s="98"/>
      <c r="F270" s="98"/>
      <c r="G270" s="98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144"/>
      <c r="E271" s="98"/>
      <c r="F271" s="98"/>
      <c r="G271" s="98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144"/>
      <c r="E272" s="98"/>
      <c r="F272" s="98"/>
      <c r="G272" s="98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144"/>
      <c r="E273" s="98"/>
      <c r="F273" s="98"/>
      <c r="G273" s="98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144"/>
      <c r="E274" s="98"/>
      <c r="F274" s="98"/>
      <c r="G274" s="98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144"/>
      <c r="E275" s="98"/>
      <c r="F275" s="98"/>
      <c r="G275" s="98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144"/>
      <c r="E276" s="98"/>
      <c r="F276" s="98"/>
      <c r="G276" s="98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144"/>
      <c r="E277" s="98"/>
      <c r="F277" s="98"/>
      <c r="G277" s="98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144"/>
      <c r="E278" s="98"/>
      <c r="F278" s="98"/>
      <c r="G278" s="98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144"/>
      <c r="E279" s="98"/>
      <c r="F279" s="98"/>
      <c r="G279" s="98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144"/>
      <c r="E280" s="98"/>
      <c r="F280" s="98"/>
      <c r="G280" s="98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144"/>
      <c r="E281" s="98"/>
      <c r="F281" s="98"/>
      <c r="G281" s="98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144"/>
      <c r="E282" s="98"/>
      <c r="F282" s="98"/>
      <c r="G282" s="98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144"/>
      <c r="E283" s="98"/>
      <c r="F283" s="98"/>
      <c r="G283" s="98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144"/>
      <c r="E284" s="98"/>
      <c r="F284" s="98"/>
      <c r="G284" s="98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144"/>
      <c r="E285" s="98"/>
      <c r="F285" s="98"/>
      <c r="G285" s="98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144"/>
      <c r="E286" s="98"/>
      <c r="F286" s="98"/>
      <c r="G286" s="98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144"/>
      <c r="E287" s="98"/>
      <c r="F287" s="98"/>
      <c r="G287" s="98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144"/>
      <c r="E288" s="98"/>
      <c r="F288" s="98"/>
      <c r="G288" s="98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144"/>
      <c r="E289" s="98"/>
      <c r="F289" s="98"/>
      <c r="G289" s="98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144"/>
      <c r="E290" s="98"/>
      <c r="F290" s="98"/>
      <c r="G290" s="98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144"/>
      <c r="E291" s="98"/>
      <c r="F291" s="98"/>
      <c r="G291" s="98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144"/>
      <c r="E292" s="98"/>
      <c r="F292" s="98"/>
      <c r="G292" s="98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144"/>
      <c r="E293" s="98"/>
      <c r="F293" s="98"/>
      <c r="G293" s="98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144"/>
      <c r="E294" s="98"/>
      <c r="F294" s="98"/>
      <c r="G294" s="98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144"/>
      <c r="E295" s="98"/>
      <c r="F295" s="98"/>
      <c r="G295" s="98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144"/>
      <c r="E296" s="98"/>
      <c r="F296" s="98"/>
      <c r="G296" s="98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144"/>
      <c r="E297" s="98"/>
      <c r="F297" s="98"/>
      <c r="G297" s="98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144"/>
      <c r="E298" s="98"/>
      <c r="F298" s="98"/>
      <c r="G298" s="98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144"/>
      <c r="E299" s="98"/>
      <c r="F299" s="98"/>
      <c r="G299" s="98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144"/>
      <c r="E300" s="98"/>
      <c r="F300" s="98"/>
      <c r="G300" s="98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144"/>
      <c r="E301" s="98"/>
      <c r="F301" s="98"/>
      <c r="G301" s="98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144"/>
      <c r="E302" s="98"/>
      <c r="F302" s="98"/>
      <c r="G302" s="98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144"/>
      <c r="E303" s="98"/>
      <c r="F303" s="98"/>
      <c r="G303" s="98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144"/>
      <c r="E304" s="98"/>
      <c r="F304" s="98"/>
      <c r="G304" s="98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144"/>
      <c r="E305" s="98"/>
      <c r="F305" s="98"/>
      <c r="G305" s="98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144"/>
      <c r="E306" s="98"/>
      <c r="F306" s="98"/>
      <c r="G306" s="98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144"/>
      <c r="E307" s="98"/>
      <c r="F307" s="98"/>
      <c r="G307" s="98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144"/>
      <c r="E308" s="98"/>
      <c r="F308" s="98"/>
      <c r="G308" s="98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144"/>
      <c r="E309" s="98"/>
      <c r="F309" s="98"/>
      <c r="G309" s="98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144"/>
      <c r="E310" s="98"/>
      <c r="F310" s="98"/>
      <c r="G310" s="98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144"/>
      <c r="E311" s="98"/>
      <c r="F311" s="98"/>
      <c r="G311" s="98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144"/>
      <c r="E312" s="98"/>
      <c r="F312" s="98"/>
      <c r="G312" s="98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144"/>
      <c r="E313" s="98"/>
      <c r="F313" s="98"/>
      <c r="G313" s="98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144"/>
      <c r="E314" s="98"/>
      <c r="F314" s="98"/>
      <c r="G314" s="98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144"/>
      <c r="E315" s="98"/>
      <c r="F315" s="98"/>
      <c r="G315" s="98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144"/>
      <c r="E316" s="98"/>
      <c r="F316" s="98"/>
      <c r="G316" s="98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144"/>
      <c r="E317" s="98"/>
      <c r="F317" s="98"/>
      <c r="G317" s="98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144"/>
      <c r="E318" s="98"/>
      <c r="F318" s="98"/>
      <c r="G318" s="98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144"/>
      <c r="E319" s="98"/>
      <c r="F319" s="98"/>
      <c r="G319" s="98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144"/>
      <c r="E320" s="98"/>
      <c r="F320" s="98"/>
      <c r="G320" s="98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144"/>
      <c r="E321" s="98"/>
      <c r="F321" s="98"/>
      <c r="G321" s="98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144"/>
      <c r="E322" s="98"/>
      <c r="F322" s="98"/>
      <c r="G322" s="98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144"/>
      <c r="E323" s="98"/>
      <c r="F323" s="98"/>
      <c r="G323" s="98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144"/>
      <c r="E324" s="98"/>
      <c r="F324" s="98"/>
      <c r="G324" s="98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144"/>
      <c r="E325" s="98"/>
      <c r="F325" s="98"/>
      <c r="G325" s="98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144"/>
      <c r="E326" s="98"/>
      <c r="F326" s="98"/>
      <c r="G326" s="98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144"/>
      <c r="E327" s="98"/>
      <c r="F327" s="98"/>
      <c r="G327" s="98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144"/>
      <c r="E328" s="98"/>
      <c r="F328" s="98"/>
      <c r="G328" s="98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144"/>
      <c r="E329" s="98"/>
      <c r="F329" s="98"/>
      <c r="G329" s="98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144"/>
      <c r="E330" s="98"/>
      <c r="F330" s="98"/>
      <c r="G330" s="98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144"/>
      <c r="E331" s="98"/>
      <c r="F331" s="98"/>
      <c r="G331" s="98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144"/>
      <c r="E332" s="98"/>
      <c r="F332" s="98"/>
      <c r="G332" s="98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144"/>
      <c r="E333" s="98"/>
      <c r="F333" s="98"/>
      <c r="G333" s="98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144"/>
      <c r="E334" s="98"/>
      <c r="F334" s="98"/>
      <c r="G334" s="98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144"/>
      <c r="E335" s="98"/>
      <c r="F335" s="98"/>
      <c r="G335" s="98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144"/>
      <c r="E336" s="98"/>
      <c r="F336" s="98"/>
      <c r="G336" s="98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144"/>
      <c r="E337" s="98"/>
      <c r="F337" s="98"/>
      <c r="G337" s="98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144"/>
      <c r="E338" s="98"/>
      <c r="F338" s="98"/>
      <c r="G338" s="98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144"/>
      <c r="E339" s="98"/>
      <c r="F339" s="98"/>
      <c r="G339" s="98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144"/>
      <c r="E340" s="98"/>
      <c r="F340" s="98"/>
      <c r="G340" s="98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144"/>
      <c r="E341" s="98"/>
      <c r="F341" s="98"/>
      <c r="G341" s="98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144"/>
      <c r="E342" s="98"/>
      <c r="F342" s="98"/>
      <c r="G342" s="98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144"/>
      <c r="E343" s="98"/>
      <c r="F343" s="98"/>
      <c r="G343" s="98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144"/>
      <c r="E344" s="98"/>
      <c r="F344" s="98"/>
      <c r="G344" s="98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144"/>
      <c r="E345" s="98"/>
      <c r="F345" s="98"/>
      <c r="G345" s="98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144"/>
      <c r="E346" s="98"/>
      <c r="F346" s="98"/>
      <c r="G346" s="98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144"/>
      <c r="E347" s="98"/>
      <c r="F347" s="98"/>
      <c r="G347" s="98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144"/>
      <c r="E348" s="98"/>
      <c r="F348" s="98"/>
      <c r="G348" s="98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144"/>
      <c r="E349" s="98"/>
      <c r="F349" s="98"/>
      <c r="G349" s="98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144"/>
      <c r="E350" s="98"/>
      <c r="F350" s="98"/>
      <c r="G350" s="98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144"/>
      <c r="E351" s="98"/>
      <c r="F351" s="98"/>
      <c r="G351" s="98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144"/>
      <c r="E352" s="98"/>
      <c r="F352" s="98"/>
      <c r="G352" s="98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144"/>
      <c r="E353" s="98"/>
      <c r="F353" s="98"/>
      <c r="G353" s="98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144"/>
      <c r="E354" s="98"/>
      <c r="F354" s="98"/>
      <c r="G354" s="98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144"/>
      <c r="E355" s="98"/>
      <c r="F355" s="98"/>
      <c r="G355" s="98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144"/>
      <c r="E356" s="98"/>
      <c r="F356" s="98"/>
      <c r="G356" s="98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144"/>
      <c r="E357" s="98"/>
      <c r="F357" s="98"/>
      <c r="G357" s="98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144"/>
      <c r="E358" s="98"/>
      <c r="F358" s="98"/>
      <c r="G358" s="98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144"/>
      <c r="E359" s="98"/>
      <c r="F359" s="98"/>
      <c r="G359" s="98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144"/>
      <c r="E360" s="98"/>
      <c r="F360" s="98"/>
      <c r="G360" s="98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144"/>
      <c r="E361" s="98"/>
      <c r="F361" s="98"/>
      <c r="G361" s="98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144"/>
      <c r="E362" s="98"/>
      <c r="F362" s="98"/>
      <c r="G362" s="98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144"/>
      <c r="E363" s="98"/>
      <c r="F363" s="98"/>
      <c r="G363" s="98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144"/>
      <c r="E364" s="98"/>
      <c r="F364" s="98"/>
      <c r="G364" s="98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144"/>
      <c r="E365" s="98"/>
      <c r="F365" s="98"/>
      <c r="G365" s="98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144"/>
      <c r="E366" s="98"/>
      <c r="F366" s="98"/>
      <c r="G366" s="98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144"/>
      <c r="E367" s="98"/>
      <c r="F367" s="98"/>
      <c r="G367" s="98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144"/>
      <c r="E368" s="98"/>
      <c r="F368" s="98"/>
      <c r="G368" s="98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144"/>
      <c r="E369" s="98"/>
      <c r="F369" s="98"/>
      <c r="G369" s="98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144"/>
      <c r="E370" s="98"/>
      <c r="F370" s="98"/>
      <c r="G370" s="98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144"/>
      <c r="E371" s="98"/>
      <c r="F371" s="98"/>
      <c r="G371" s="98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144"/>
      <c r="E372" s="98"/>
      <c r="F372" s="98"/>
      <c r="G372" s="98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144"/>
      <c r="E373" s="98"/>
      <c r="F373" s="98"/>
      <c r="G373" s="98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144"/>
      <c r="E374" s="98"/>
      <c r="F374" s="98"/>
      <c r="G374" s="98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144"/>
      <c r="E375" s="98"/>
      <c r="F375" s="98"/>
      <c r="G375" s="98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144"/>
      <c r="E376" s="98"/>
      <c r="F376" s="98"/>
      <c r="G376" s="98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144"/>
      <c r="E377" s="98"/>
      <c r="F377" s="98"/>
      <c r="G377" s="98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144"/>
      <c r="E378" s="98"/>
      <c r="F378" s="98"/>
      <c r="G378" s="98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144"/>
      <c r="E379" s="98"/>
      <c r="F379" s="98"/>
      <c r="G379" s="98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144"/>
      <c r="E380" s="98"/>
      <c r="F380" s="98"/>
      <c r="G380" s="98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144"/>
      <c r="E381" s="98"/>
      <c r="F381" s="98"/>
      <c r="G381" s="98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144"/>
      <c r="E382" s="98"/>
      <c r="F382" s="98"/>
      <c r="G382" s="98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144"/>
      <c r="E383" s="98"/>
      <c r="F383" s="98"/>
      <c r="G383" s="98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144"/>
      <c r="E384" s="98"/>
      <c r="F384" s="98"/>
      <c r="G384" s="98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144"/>
      <c r="E385" s="98"/>
      <c r="F385" s="98"/>
      <c r="G385" s="98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144"/>
      <c r="E386" s="98"/>
      <c r="F386" s="98"/>
      <c r="G386" s="98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144"/>
      <c r="E387" s="98"/>
      <c r="F387" s="98"/>
      <c r="G387" s="98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144"/>
      <c r="E388" s="98"/>
      <c r="F388" s="98"/>
      <c r="G388" s="98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144"/>
      <c r="E389" s="98"/>
      <c r="F389" s="98"/>
      <c r="G389" s="98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144"/>
      <c r="E390" s="98"/>
      <c r="F390" s="98"/>
      <c r="G390" s="98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144"/>
      <c r="E391" s="98"/>
      <c r="F391" s="98"/>
      <c r="G391" s="98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144"/>
      <c r="E392" s="98"/>
      <c r="F392" s="98"/>
      <c r="G392" s="98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144"/>
      <c r="E393" s="98"/>
      <c r="F393" s="98"/>
      <c r="G393" s="98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144"/>
      <c r="E394" s="98"/>
      <c r="F394" s="98"/>
      <c r="G394" s="98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144"/>
      <c r="E395" s="98"/>
      <c r="F395" s="98"/>
      <c r="G395" s="98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144"/>
      <c r="E396" s="98"/>
      <c r="F396" s="98"/>
      <c r="G396" s="98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144"/>
      <c r="E397" s="98"/>
      <c r="F397" s="98"/>
      <c r="G397" s="98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144"/>
      <c r="E398" s="98"/>
      <c r="F398" s="98"/>
      <c r="G398" s="98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144"/>
      <c r="E399" s="98"/>
      <c r="F399" s="98"/>
      <c r="G399" s="98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144"/>
      <c r="E400" s="98"/>
      <c r="F400" s="98"/>
      <c r="G400" s="98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144"/>
      <c r="E401" s="98"/>
      <c r="F401" s="98"/>
      <c r="G401" s="98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144"/>
      <c r="E402" s="98"/>
      <c r="F402" s="98"/>
      <c r="G402" s="98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144"/>
      <c r="E403" s="98"/>
      <c r="F403" s="98"/>
      <c r="G403" s="98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144"/>
      <c r="E404" s="98"/>
      <c r="F404" s="98"/>
      <c r="G404" s="98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144"/>
      <c r="E405" s="98"/>
      <c r="F405" s="98"/>
      <c r="G405" s="98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144"/>
      <c r="E406" s="98"/>
      <c r="F406" s="98"/>
      <c r="G406" s="98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144"/>
      <c r="E407" s="98"/>
      <c r="F407" s="98"/>
      <c r="G407" s="98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144"/>
      <c r="E408" s="98"/>
      <c r="F408" s="98"/>
      <c r="G408" s="98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144"/>
      <c r="E409" s="98"/>
      <c r="F409" s="98"/>
      <c r="G409" s="98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144"/>
      <c r="E410" s="98"/>
      <c r="F410" s="98"/>
      <c r="G410" s="98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144"/>
      <c r="E411" s="98"/>
      <c r="F411" s="98"/>
      <c r="G411" s="98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144"/>
      <c r="E412" s="98"/>
      <c r="F412" s="98"/>
      <c r="G412" s="98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144"/>
      <c r="E413" s="98"/>
      <c r="F413" s="98"/>
      <c r="G413" s="98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144"/>
      <c r="E414" s="98"/>
      <c r="F414" s="98"/>
      <c r="G414" s="98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144"/>
      <c r="E415" s="98"/>
      <c r="F415" s="98"/>
      <c r="G415" s="98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144"/>
      <c r="E416" s="98"/>
      <c r="F416" s="98"/>
      <c r="G416" s="98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144"/>
      <c r="E417" s="98"/>
      <c r="F417" s="98"/>
      <c r="G417" s="98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144"/>
      <c r="E418" s="98"/>
      <c r="F418" s="98"/>
      <c r="G418" s="98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144"/>
      <c r="E419" s="98"/>
      <c r="F419" s="98"/>
      <c r="G419" s="98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144"/>
      <c r="E420" s="98"/>
      <c r="F420" s="98"/>
      <c r="G420" s="98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144"/>
      <c r="E421" s="98"/>
      <c r="F421" s="98"/>
      <c r="G421" s="98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144"/>
      <c r="E422" s="98"/>
      <c r="F422" s="98"/>
      <c r="G422" s="98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144"/>
      <c r="E423" s="98"/>
      <c r="F423" s="98"/>
      <c r="G423" s="98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144"/>
      <c r="E424" s="98"/>
      <c r="F424" s="98"/>
      <c r="G424" s="98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144"/>
      <c r="E425" s="98"/>
      <c r="F425" s="98"/>
      <c r="G425" s="98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144"/>
      <c r="E426" s="98"/>
      <c r="F426" s="98"/>
      <c r="G426" s="98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144"/>
      <c r="E427" s="98"/>
      <c r="F427" s="98"/>
      <c r="G427" s="98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144"/>
      <c r="E428" s="98"/>
      <c r="F428" s="98"/>
      <c r="G428" s="98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144"/>
      <c r="E429" s="98"/>
      <c r="F429" s="98"/>
      <c r="G429" s="98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144"/>
      <c r="E430" s="98"/>
      <c r="F430" s="98"/>
      <c r="G430" s="98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144"/>
      <c r="E431" s="98"/>
      <c r="F431" s="98"/>
      <c r="G431" s="98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144"/>
      <c r="E432" s="98"/>
      <c r="F432" s="98"/>
      <c r="G432" s="98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144"/>
      <c r="E433" s="98"/>
      <c r="F433" s="98"/>
      <c r="G433" s="98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144"/>
      <c r="E434" s="98"/>
      <c r="F434" s="98"/>
      <c r="G434" s="98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144"/>
      <c r="E435" s="98"/>
      <c r="F435" s="98"/>
      <c r="G435" s="98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144"/>
      <c r="E436" s="98"/>
      <c r="F436" s="98"/>
      <c r="G436" s="98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144"/>
      <c r="E437" s="98"/>
      <c r="F437" s="98"/>
      <c r="G437" s="98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144"/>
      <c r="E438" s="98"/>
      <c r="F438" s="98"/>
      <c r="G438" s="98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144"/>
      <c r="E439" s="98"/>
      <c r="F439" s="98"/>
      <c r="G439" s="98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144"/>
      <c r="E440" s="98"/>
      <c r="F440" s="98"/>
      <c r="G440" s="98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144"/>
      <c r="E441" s="98"/>
      <c r="F441" s="98"/>
      <c r="G441" s="98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144"/>
      <c r="E442" s="98"/>
      <c r="F442" s="98"/>
      <c r="G442" s="98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144"/>
      <c r="E443" s="98"/>
      <c r="F443" s="98"/>
      <c r="G443" s="98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144"/>
      <c r="E444" s="98"/>
      <c r="F444" s="98"/>
      <c r="G444" s="98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144"/>
      <c r="E445" s="98"/>
      <c r="F445" s="98"/>
      <c r="G445" s="98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144"/>
      <c r="E446" s="98"/>
      <c r="F446" s="98"/>
      <c r="G446" s="98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144"/>
      <c r="E447" s="98"/>
      <c r="F447" s="98"/>
      <c r="G447" s="98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144"/>
      <c r="E448" s="98"/>
      <c r="F448" s="98"/>
      <c r="G448" s="98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144"/>
      <c r="E449" s="98"/>
      <c r="F449" s="98"/>
      <c r="G449" s="98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144"/>
      <c r="E450" s="98"/>
      <c r="F450" s="98"/>
      <c r="G450" s="98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144"/>
      <c r="E451" s="98"/>
      <c r="F451" s="98"/>
      <c r="G451" s="98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144"/>
      <c r="E452" s="98"/>
      <c r="F452" s="98"/>
      <c r="G452" s="98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144"/>
      <c r="E453" s="98"/>
      <c r="F453" s="98"/>
      <c r="G453" s="98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144"/>
      <c r="E454" s="98"/>
      <c r="F454" s="98"/>
      <c r="G454" s="98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144"/>
      <c r="E455" s="98"/>
      <c r="F455" s="98"/>
      <c r="G455" s="98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144"/>
      <c r="E456" s="98"/>
      <c r="F456" s="98"/>
      <c r="G456" s="98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144"/>
      <c r="E457" s="98"/>
      <c r="F457" s="98"/>
      <c r="G457" s="98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144"/>
      <c r="E458" s="98"/>
      <c r="F458" s="98"/>
      <c r="G458" s="98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144"/>
      <c r="E459" s="98"/>
      <c r="F459" s="98"/>
      <c r="G459" s="98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144"/>
      <c r="E460" s="98"/>
      <c r="F460" s="98"/>
      <c r="G460" s="98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144"/>
      <c r="E461" s="98"/>
      <c r="F461" s="98"/>
      <c r="G461" s="98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144"/>
      <c r="E462" s="98"/>
      <c r="F462" s="98"/>
      <c r="G462" s="98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144"/>
      <c r="E463" s="98"/>
      <c r="F463" s="98"/>
      <c r="G463" s="98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144"/>
      <c r="E464" s="98"/>
      <c r="F464" s="98"/>
      <c r="G464" s="98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144"/>
      <c r="E465" s="98"/>
      <c r="F465" s="98"/>
      <c r="G465" s="98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144"/>
      <c r="E466" s="98"/>
      <c r="F466" s="98"/>
      <c r="G466" s="98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144"/>
      <c r="E467" s="98"/>
      <c r="F467" s="98"/>
      <c r="G467" s="98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144"/>
      <c r="E468" s="98"/>
      <c r="F468" s="98"/>
      <c r="G468" s="98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144"/>
      <c r="E469" s="98"/>
      <c r="F469" s="98"/>
      <c r="G469" s="98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144"/>
      <c r="E470" s="98"/>
      <c r="F470" s="98"/>
      <c r="G470" s="98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144"/>
      <c r="E471" s="98"/>
      <c r="F471" s="98"/>
      <c r="G471" s="98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144"/>
      <c r="E472" s="98"/>
      <c r="F472" s="98"/>
      <c r="G472" s="98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144"/>
      <c r="E473" s="98"/>
      <c r="F473" s="98"/>
      <c r="G473" s="98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144"/>
      <c r="E474" s="98"/>
      <c r="F474" s="98"/>
      <c r="G474" s="98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144"/>
      <c r="E475" s="98"/>
      <c r="F475" s="98"/>
      <c r="G475" s="98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144"/>
      <c r="E476" s="98"/>
      <c r="F476" s="98"/>
      <c r="G476" s="98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144"/>
      <c r="E477" s="98"/>
      <c r="F477" s="98"/>
      <c r="G477" s="98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144"/>
      <c r="E478" s="98"/>
      <c r="F478" s="98"/>
      <c r="G478" s="98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144"/>
      <c r="E479" s="98"/>
      <c r="F479" s="98"/>
      <c r="G479" s="98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144"/>
      <c r="E480" s="98"/>
      <c r="F480" s="98"/>
      <c r="G480" s="98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144"/>
      <c r="E481" s="98"/>
      <c r="F481" s="98"/>
      <c r="G481" s="98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144"/>
      <c r="E482" s="98"/>
      <c r="F482" s="98"/>
      <c r="G482" s="98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144"/>
      <c r="E483" s="98"/>
      <c r="F483" s="98"/>
      <c r="G483" s="98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144"/>
      <c r="E484" s="98"/>
      <c r="F484" s="98"/>
      <c r="G484" s="98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144"/>
      <c r="E485" s="98"/>
      <c r="F485" s="98"/>
      <c r="G485" s="98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144"/>
      <c r="E486" s="98"/>
      <c r="F486" s="98"/>
      <c r="G486" s="98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144"/>
      <c r="E487" s="98"/>
      <c r="F487" s="98"/>
      <c r="G487" s="98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144"/>
      <c r="E488" s="98"/>
      <c r="F488" s="98"/>
      <c r="G488" s="98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144"/>
      <c r="E489" s="98"/>
      <c r="F489" s="98"/>
      <c r="G489" s="98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144"/>
      <c r="E490" s="98"/>
      <c r="F490" s="98"/>
      <c r="G490" s="98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144"/>
      <c r="E491" s="98"/>
      <c r="F491" s="98"/>
      <c r="G491" s="98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144"/>
      <c r="E492" s="98"/>
      <c r="F492" s="98"/>
      <c r="G492" s="98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144"/>
      <c r="E493" s="98"/>
      <c r="F493" s="98"/>
      <c r="G493" s="98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144"/>
      <c r="E494" s="98"/>
      <c r="F494" s="98"/>
      <c r="G494" s="98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144"/>
      <c r="E495" s="98"/>
      <c r="F495" s="98"/>
      <c r="G495" s="98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144"/>
      <c r="E496" s="98"/>
      <c r="F496" s="98"/>
      <c r="G496" s="98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144"/>
      <c r="E497" s="98"/>
      <c r="F497" s="98"/>
      <c r="G497" s="98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144"/>
      <c r="E498" s="98"/>
      <c r="F498" s="98"/>
      <c r="G498" s="98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144"/>
      <c r="E499" s="98"/>
      <c r="F499" s="98"/>
      <c r="G499" s="98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144"/>
      <c r="E500" s="98"/>
      <c r="F500" s="98"/>
      <c r="G500" s="98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144"/>
      <c r="E501" s="98"/>
      <c r="F501" s="98"/>
      <c r="G501" s="98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144"/>
      <c r="E502" s="98"/>
      <c r="F502" s="98"/>
      <c r="G502" s="98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144"/>
      <c r="E503" s="98"/>
      <c r="F503" s="98"/>
      <c r="G503" s="98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144"/>
      <c r="E504" s="98"/>
      <c r="F504" s="98"/>
      <c r="G504" s="98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144"/>
      <c r="E505" s="98"/>
      <c r="F505" s="98"/>
      <c r="G505" s="98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144"/>
      <c r="E506" s="98"/>
      <c r="F506" s="98"/>
      <c r="G506" s="98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144"/>
      <c r="E507" s="98"/>
      <c r="F507" s="98"/>
      <c r="G507" s="98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144"/>
      <c r="E508" s="98"/>
      <c r="F508" s="98"/>
      <c r="G508" s="98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144"/>
      <c r="E509" s="98"/>
      <c r="F509" s="98"/>
      <c r="G509" s="98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144"/>
      <c r="E510" s="98"/>
      <c r="F510" s="98"/>
      <c r="G510" s="98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144"/>
      <c r="E511" s="98"/>
      <c r="F511" s="98"/>
      <c r="G511" s="98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144"/>
      <c r="E512" s="98"/>
      <c r="F512" s="98"/>
      <c r="G512" s="98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144"/>
      <c r="E513" s="98"/>
      <c r="F513" s="98"/>
      <c r="G513" s="98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144"/>
      <c r="E514" s="98"/>
      <c r="F514" s="98"/>
      <c r="G514" s="98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144"/>
      <c r="E515" s="98"/>
      <c r="F515" s="98"/>
      <c r="G515" s="98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144"/>
      <c r="E516" s="98"/>
      <c r="F516" s="98"/>
      <c r="G516" s="98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144"/>
      <c r="E517" s="98"/>
      <c r="F517" s="98"/>
      <c r="G517" s="98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144"/>
      <c r="E518" s="98"/>
      <c r="F518" s="98"/>
      <c r="G518" s="98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144"/>
      <c r="E519" s="98"/>
      <c r="F519" s="98"/>
      <c r="G519" s="98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144"/>
      <c r="E520" s="98"/>
      <c r="F520" s="98"/>
      <c r="G520" s="98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144"/>
      <c r="E521" s="98"/>
      <c r="F521" s="98"/>
      <c r="G521" s="98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144"/>
      <c r="E522" s="98"/>
      <c r="F522" s="98"/>
      <c r="G522" s="98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144"/>
      <c r="E523" s="98"/>
      <c r="F523" s="98"/>
      <c r="G523" s="98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144"/>
      <c r="E524" s="98"/>
      <c r="F524" s="98"/>
      <c r="G524" s="98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144"/>
      <c r="E525" s="98"/>
      <c r="F525" s="98"/>
      <c r="G525" s="98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144"/>
      <c r="E526" s="98"/>
      <c r="F526" s="98"/>
      <c r="G526" s="98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144"/>
      <c r="E527" s="98"/>
      <c r="F527" s="98"/>
      <c r="G527" s="98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144"/>
      <c r="E528" s="98"/>
      <c r="F528" s="98"/>
      <c r="G528" s="98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144"/>
      <c r="E529" s="98"/>
      <c r="F529" s="98"/>
      <c r="G529" s="98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144"/>
      <c r="E530" s="98"/>
      <c r="F530" s="98"/>
      <c r="G530" s="98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144"/>
      <c r="E531" s="98"/>
      <c r="F531" s="98"/>
      <c r="G531" s="98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144"/>
      <c r="E532" s="98"/>
      <c r="F532" s="98"/>
      <c r="G532" s="98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144"/>
      <c r="E533" s="98"/>
      <c r="F533" s="98"/>
      <c r="G533" s="98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144"/>
      <c r="E534" s="98"/>
      <c r="F534" s="98"/>
      <c r="G534" s="98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144"/>
      <c r="E535" s="98"/>
      <c r="F535" s="98"/>
      <c r="G535" s="98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144"/>
      <c r="E536" s="98"/>
      <c r="F536" s="98"/>
      <c r="G536" s="98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144"/>
      <c r="E537" s="98"/>
      <c r="F537" s="98"/>
      <c r="G537" s="98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144"/>
      <c r="E538" s="98"/>
      <c r="F538" s="98"/>
      <c r="G538" s="98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144"/>
      <c r="E539" s="98"/>
      <c r="F539" s="98"/>
      <c r="G539" s="98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144"/>
      <c r="E540" s="98"/>
      <c r="F540" s="98"/>
      <c r="G540" s="98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144"/>
      <c r="E541" s="98"/>
      <c r="F541" s="98"/>
      <c r="G541" s="98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144"/>
      <c r="E542" s="98"/>
      <c r="F542" s="98"/>
      <c r="G542" s="98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144"/>
      <c r="E543" s="98"/>
      <c r="F543" s="98"/>
      <c r="G543" s="98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144"/>
      <c r="E544" s="98"/>
      <c r="F544" s="98"/>
      <c r="G544" s="98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144"/>
      <c r="E545" s="98"/>
      <c r="F545" s="98"/>
      <c r="G545" s="98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144"/>
      <c r="E546" s="98"/>
      <c r="F546" s="98"/>
      <c r="G546" s="98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144"/>
      <c r="E547" s="98"/>
      <c r="F547" s="98"/>
      <c r="G547" s="98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144"/>
      <c r="E548" s="98"/>
      <c r="F548" s="98"/>
      <c r="G548" s="98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144"/>
      <c r="E549" s="98"/>
      <c r="F549" s="98"/>
      <c r="G549" s="98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144"/>
      <c r="E550" s="98"/>
      <c r="F550" s="98"/>
      <c r="G550" s="98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144"/>
      <c r="E551" s="98"/>
      <c r="F551" s="98"/>
      <c r="G551" s="98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144"/>
      <c r="E552" s="98"/>
      <c r="F552" s="98"/>
      <c r="G552" s="98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144"/>
      <c r="E553" s="98"/>
      <c r="F553" s="98"/>
      <c r="G553" s="98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144"/>
      <c r="E554" s="98"/>
      <c r="F554" s="98"/>
      <c r="G554" s="98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144"/>
      <c r="E555" s="98"/>
      <c r="F555" s="98"/>
      <c r="G555" s="98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144"/>
      <c r="E556" s="98"/>
      <c r="F556" s="98"/>
      <c r="G556" s="98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144"/>
      <c r="E557" s="98"/>
      <c r="F557" s="98"/>
      <c r="G557" s="98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144"/>
      <c r="E558" s="98"/>
      <c r="F558" s="98"/>
      <c r="G558" s="98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144"/>
      <c r="E559" s="98"/>
      <c r="F559" s="98"/>
      <c r="G559" s="98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144"/>
      <c r="E560" s="98"/>
      <c r="F560" s="98"/>
      <c r="G560" s="98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144"/>
      <c r="E561" s="98"/>
      <c r="F561" s="98"/>
      <c r="G561" s="98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144"/>
      <c r="E562" s="98"/>
      <c r="F562" s="98"/>
      <c r="G562" s="98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144"/>
      <c r="E563" s="98"/>
      <c r="F563" s="98"/>
      <c r="G563" s="98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144"/>
      <c r="E564" s="98"/>
      <c r="F564" s="98"/>
      <c r="G564" s="98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144"/>
      <c r="E565" s="98"/>
      <c r="F565" s="98"/>
      <c r="G565" s="98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144"/>
      <c r="E566" s="98"/>
      <c r="F566" s="98"/>
      <c r="G566" s="98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144"/>
      <c r="E567" s="98"/>
      <c r="F567" s="98"/>
      <c r="G567" s="98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144"/>
      <c r="E568" s="98"/>
      <c r="F568" s="98"/>
      <c r="G568" s="98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144"/>
      <c r="E569" s="98"/>
      <c r="F569" s="98"/>
      <c r="G569" s="98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144"/>
      <c r="E570" s="98"/>
      <c r="F570" s="98"/>
      <c r="G570" s="98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144"/>
      <c r="E571" s="98"/>
      <c r="F571" s="98"/>
      <c r="G571" s="98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144"/>
      <c r="E572" s="98"/>
      <c r="F572" s="98"/>
      <c r="G572" s="98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144"/>
      <c r="E573" s="98"/>
      <c r="F573" s="98"/>
      <c r="G573" s="98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144"/>
      <c r="E574" s="98"/>
      <c r="F574" s="98"/>
      <c r="G574" s="98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144"/>
      <c r="E575" s="98"/>
      <c r="F575" s="98"/>
      <c r="G575" s="98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144"/>
      <c r="E576" s="98"/>
      <c r="F576" s="98"/>
      <c r="G576" s="98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144"/>
      <c r="E577" s="98"/>
      <c r="F577" s="98"/>
      <c r="G577" s="98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144"/>
      <c r="E578" s="98"/>
      <c r="F578" s="98"/>
      <c r="G578" s="98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144"/>
      <c r="E579" s="98"/>
      <c r="F579" s="98"/>
      <c r="G579" s="98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144"/>
      <c r="E580" s="98"/>
      <c r="F580" s="98"/>
      <c r="G580" s="98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144"/>
      <c r="E581" s="98"/>
      <c r="F581" s="98"/>
      <c r="G581" s="98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144"/>
      <c r="E582" s="98"/>
      <c r="F582" s="98"/>
      <c r="G582" s="98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144"/>
      <c r="E583" s="98"/>
      <c r="F583" s="98"/>
      <c r="G583" s="98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144"/>
      <c r="E584" s="98"/>
      <c r="F584" s="98"/>
      <c r="G584" s="98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144"/>
      <c r="E585" s="98"/>
      <c r="F585" s="98"/>
      <c r="G585" s="98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144"/>
      <c r="E586" s="98"/>
      <c r="F586" s="98"/>
      <c r="G586" s="98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144"/>
      <c r="E587" s="98"/>
      <c r="F587" s="98"/>
      <c r="G587" s="98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144"/>
      <c r="E588" s="98"/>
      <c r="F588" s="98"/>
      <c r="G588" s="98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144"/>
      <c r="E589" s="98"/>
      <c r="F589" s="98"/>
      <c r="G589" s="98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144"/>
      <c r="E590" s="98"/>
      <c r="F590" s="98"/>
      <c r="G590" s="98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144"/>
      <c r="E591" s="98"/>
      <c r="F591" s="98"/>
      <c r="G591" s="98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144"/>
      <c r="E592" s="98"/>
      <c r="F592" s="98"/>
      <c r="G592" s="98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144"/>
      <c r="E593" s="98"/>
      <c r="F593" s="98"/>
      <c r="G593" s="98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144"/>
      <c r="E594" s="98"/>
      <c r="F594" s="98"/>
      <c r="G594" s="98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144"/>
      <c r="E595" s="98"/>
      <c r="F595" s="98"/>
      <c r="G595" s="98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144"/>
      <c r="E596" s="98"/>
      <c r="F596" s="98"/>
      <c r="G596" s="98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144"/>
      <c r="E597" s="98"/>
      <c r="F597" s="98"/>
      <c r="G597" s="98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144"/>
      <c r="E598" s="98"/>
      <c r="F598" s="98"/>
      <c r="G598" s="98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144"/>
      <c r="E599" s="98"/>
      <c r="F599" s="98"/>
      <c r="G599" s="98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144"/>
      <c r="E600" s="98"/>
      <c r="F600" s="98"/>
      <c r="G600" s="98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144"/>
      <c r="E601" s="98"/>
      <c r="F601" s="98"/>
      <c r="G601" s="98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144"/>
      <c r="E602" s="98"/>
      <c r="F602" s="98"/>
      <c r="G602" s="98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144"/>
      <c r="E603" s="98"/>
      <c r="F603" s="98"/>
      <c r="G603" s="98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144"/>
      <c r="E604" s="98"/>
      <c r="F604" s="98"/>
      <c r="G604" s="98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144"/>
      <c r="E605" s="98"/>
      <c r="F605" s="98"/>
      <c r="G605" s="98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144"/>
      <c r="E606" s="98"/>
      <c r="F606" s="98"/>
      <c r="G606" s="98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144"/>
      <c r="E607" s="98"/>
      <c r="F607" s="98"/>
      <c r="G607" s="98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144"/>
      <c r="E608" s="98"/>
      <c r="F608" s="98"/>
      <c r="G608" s="98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144"/>
      <c r="E609" s="98"/>
      <c r="F609" s="98"/>
      <c r="G609" s="98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144"/>
      <c r="E610" s="98"/>
      <c r="F610" s="98"/>
      <c r="G610" s="98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144"/>
      <c r="E611" s="98"/>
      <c r="F611" s="98"/>
      <c r="G611" s="98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144"/>
      <c r="E612" s="98"/>
      <c r="F612" s="98"/>
      <c r="G612" s="98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144"/>
      <c r="E613" s="98"/>
      <c r="F613" s="98"/>
      <c r="G613" s="98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144"/>
      <c r="E614" s="98"/>
      <c r="F614" s="98"/>
      <c r="G614" s="98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144"/>
      <c r="E615" s="98"/>
      <c r="F615" s="98"/>
      <c r="G615" s="98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144"/>
      <c r="E616" s="98"/>
      <c r="F616" s="98"/>
      <c r="G616" s="98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144"/>
      <c r="E617" s="98"/>
      <c r="F617" s="98"/>
      <c r="G617" s="98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144"/>
      <c r="E618" s="98"/>
      <c r="F618" s="98"/>
      <c r="G618" s="98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144"/>
      <c r="E619" s="98"/>
      <c r="F619" s="98"/>
      <c r="G619" s="98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144"/>
      <c r="E620" s="98"/>
      <c r="F620" s="98"/>
      <c r="G620" s="98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144"/>
      <c r="E621" s="98"/>
      <c r="F621" s="98"/>
      <c r="G621" s="98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144"/>
      <c r="E622" s="98"/>
      <c r="F622" s="98"/>
      <c r="G622" s="98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144"/>
      <c r="E623" s="98"/>
      <c r="F623" s="98"/>
      <c r="G623" s="98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144"/>
      <c r="E624" s="98"/>
      <c r="F624" s="98"/>
      <c r="G624" s="98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144"/>
      <c r="E625" s="98"/>
      <c r="F625" s="98"/>
      <c r="G625" s="98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144"/>
      <c r="E626" s="98"/>
      <c r="F626" s="98"/>
      <c r="G626" s="98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144"/>
      <c r="E627" s="98"/>
      <c r="F627" s="98"/>
      <c r="G627" s="98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144"/>
      <c r="E628" s="98"/>
      <c r="F628" s="98"/>
      <c r="G628" s="98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144"/>
      <c r="E629" s="98"/>
      <c r="F629" s="98"/>
      <c r="G629" s="98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144"/>
      <c r="E630" s="98"/>
      <c r="F630" s="98"/>
      <c r="G630" s="98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144"/>
      <c r="E631" s="98"/>
      <c r="F631" s="98"/>
      <c r="G631" s="98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144"/>
      <c r="E632" s="98"/>
      <c r="F632" s="98"/>
      <c r="G632" s="98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144"/>
      <c r="E633" s="98"/>
      <c r="F633" s="98"/>
      <c r="G633" s="98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144"/>
      <c r="E634" s="98"/>
      <c r="F634" s="98"/>
      <c r="G634" s="98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144"/>
      <c r="E635" s="98"/>
      <c r="F635" s="98"/>
      <c r="G635" s="98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144"/>
      <c r="E636" s="98"/>
      <c r="F636" s="98"/>
      <c r="G636" s="98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144"/>
      <c r="E637" s="98"/>
      <c r="F637" s="98"/>
      <c r="G637" s="98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144"/>
      <c r="E638" s="98"/>
      <c r="F638" s="98"/>
      <c r="G638" s="98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144"/>
      <c r="E639" s="98"/>
      <c r="F639" s="98"/>
      <c r="G639" s="98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144"/>
      <c r="E640" s="98"/>
      <c r="F640" s="98"/>
      <c r="G640" s="98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144"/>
      <c r="E641" s="98"/>
      <c r="F641" s="98"/>
      <c r="G641" s="98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144"/>
      <c r="E642" s="98"/>
      <c r="F642" s="98"/>
      <c r="G642" s="98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144"/>
      <c r="E643" s="98"/>
      <c r="F643" s="98"/>
      <c r="G643" s="98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144"/>
      <c r="E644" s="98"/>
      <c r="F644" s="98"/>
      <c r="G644" s="98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144"/>
      <c r="E645" s="98"/>
      <c r="F645" s="98"/>
      <c r="G645" s="98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144"/>
      <c r="E646" s="98"/>
      <c r="F646" s="98"/>
      <c r="G646" s="98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144"/>
      <c r="E647" s="98"/>
      <c r="F647" s="98"/>
      <c r="G647" s="98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144"/>
      <c r="E648" s="98"/>
      <c r="F648" s="98"/>
      <c r="G648" s="98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144"/>
      <c r="E649" s="98"/>
      <c r="F649" s="98"/>
      <c r="G649" s="98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144"/>
      <c r="E650" s="98"/>
      <c r="F650" s="98"/>
      <c r="G650" s="98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144"/>
      <c r="E651" s="98"/>
      <c r="F651" s="98"/>
      <c r="G651" s="98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144"/>
      <c r="E652" s="98"/>
      <c r="F652" s="98"/>
      <c r="G652" s="98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144"/>
      <c r="E653" s="98"/>
      <c r="F653" s="98"/>
      <c r="G653" s="98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144"/>
      <c r="E654" s="98"/>
      <c r="F654" s="98"/>
      <c r="G654" s="98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144"/>
      <c r="E655" s="98"/>
      <c r="F655" s="98"/>
      <c r="G655" s="98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144"/>
      <c r="E656" s="98"/>
      <c r="F656" s="98"/>
      <c r="G656" s="98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144"/>
      <c r="E657" s="98"/>
      <c r="F657" s="98"/>
      <c r="G657" s="98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144"/>
      <c r="E658" s="98"/>
      <c r="F658" s="98"/>
      <c r="G658" s="98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144"/>
      <c r="E659" s="98"/>
      <c r="F659" s="98"/>
      <c r="G659" s="98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144"/>
      <c r="E660" s="98"/>
      <c r="F660" s="98"/>
      <c r="G660" s="98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144"/>
      <c r="E661" s="98"/>
      <c r="F661" s="98"/>
      <c r="G661" s="98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144"/>
      <c r="E662" s="98"/>
      <c r="F662" s="98"/>
      <c r="G662" s="98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144"/>
      <c r="E663" s="98"/>
      <c r="F663" s="98"/>
      <c r="G663" s="98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144"/>
      <c r="E664" s="98"/>
      <c r="F664" s="98"/>
      <c r="G664" s="98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144"/>
      <c r="E665" s="98"/>
      <c r="F665" s="98"/>
      <c r="G665" s="98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144"/>
      <c r="E666" s="98"/>
      <c r="F666" s="98"/>
      <c r="G666" s="98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144"/>
      <c r="E667" s="98"/>
      <c r="F667" s="98"/>
      <c r="G667" s="98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144"/>
      <c r="E668" s="98"/>
      <c r="F668" s="98"/>
      <c r="G668" s="98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144"/>
      <c r="E669" s="98"/>
      <c r="F669" s="98"/>
      <c r="G669" s="98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144"/>
      <c r="E670" s="98"/>
      <c r="F670" s="98"/>
      <c r="G670" s="98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144"/>
      <c r="E671" s="98"/>
      <c r="F671" s="98"/>
      <c r="G671" s="98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144"/>
      <c r="E672" s="98"/>
      <c r="F672" s="98"/>
      <c r="G672" s="98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144"/>
      <c r="E673" s="98"/>
      <c r="F673" s="98"/>
      <c r="G673" s="98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144"/>
      <c r="E674" s="98"/>
      <c r="F674" s="98"/>
      <c r="G674" s="98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144"/>
      <c r="E675" s="98"/>
      <c r="F675" s="98"/>
      <c r="G675" s="98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144"/>
      <c r="E676" s="98"/>
      <c r="F676" s="98"/>
      <c r="G676" s="98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144"/>
      <c r="E677" s="98"/>
      <c r="F677" s="98"/>
      <c r="G677" s="98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144"/>
      <c r="E678" s="98"/>
      <c r="F678" s="98"/>
      <c r="G678" s="98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144"/>
      <c r="E679" s="98"/>
      <c r="F679" s="98"/>
      <c r="G679" s="98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144"/>
      <c r="E680" s="98"/>
      <c r="F680" s="98"/>
      <c r="G680" s="98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144"/>
      <c r="E681" s="98"/>
      <c r="F681" s="98"/>
      <c r="G681" s="98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144"/>
      <c r="E682" s="98"/>
      <c r="F682" s="98"/>
      <c r="G682" s="98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144"/>
      <c r="E683" s="98"/>
      <c r="F683" s="98"/>
      <c r="G683" s="98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144"/>
      <c r="E684" s="98"/>
      <c r="F684" s="98"/>
      <c r="G684" s="98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144"/>
      <c r="E685" s="98"/>
      <c r="F685" s="98"/>
      <c r="G685" s="98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144"/>
      <c r="E686" s="98"/>
      <c r="F686" s="98"/>
      <c r="G686" s="98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144"/>
      <c r="E687" s="98"/>
      <c r="F687" s="98"/>
      <c r="G687" s="98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144"/>
      <c r="E688" s="98"/>
      <c r="F688" s="98"/>
      <c r="G688" s="98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144"/>
      <c r="E689" s="98"/>
      <c r="F689" s="98"/>
      <c r="G689" s="98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144"/>
      <c r="E690" s="98"/>
      <c r="F690" s="98"/>
      <c r="G690" s="98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144"/>
      <c r="E691" s="98"/>
      <c r="F691" s="98"/>
      <c r="G691" s="98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144"/>
      <c r="E692" s="98"/>
      <c r="F692" s="98"/>
      <c r="G692" s="98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144"/>
      <c r="E693" s="98"/>
      <c r="F693" s="98"/>
      <c r="G693" s="98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144"/>
      <c r="E694" s="98"/>
      <c r="F694" s="98"/>
      <c r="G694" s="98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144"/>
      <c r="E695" s="98"/>
      <c r="F695" s="98"/>
      <c r="G695" s="98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144"/>
      <c r="E696" s="98"/>
      <c r="F696" s="98"/>
      <c r="G696" s="98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144"/>
      <c r="E697" s="98"/>
      <c r="F697" s="98"/>
      <c r="G697" s="98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144"/>
      <c r="E698" s="98"/>
      <c r="F698" s="98"/>
      <c r="G698" s="98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144"/>
      <c r="E699" s="98"/>
      <c r="F699" s="98"/>
      <c r="G699" s="98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144"/>
      <c r="E700" s="98"/>
      <c r="F700" s="98"/>
      <c r="G700" s="98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144"/>
      <c r="E701" s="98"/>
      <c r="F701" s="98"/>
      <c r="G701" s="98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144"/>
      <c r="E702" s="98"/>
      <c r="F702" s="98"/>
      <c r="G702" s="98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144"/>
      <c r="E703" s="98"/>
      <c r="F703" s="98"/>
      <c r="G703" s="98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144"/>
      <c r="E704" s="98"/>
      <c r="F704" s="98"/>
      <c r="G704" s="98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144"/>
      <c r="E705" s="98"/>
      <c r="F705" s="98"/>
      <c r="G705" s="98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144"/>
      <c r="E706" s="98"/>
      <c r="F706" s="98"/>
      <c r="G706" s="98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144"/>
      <c r="E707" s="98"/>
      <c r="F707" s="98"/>
      <c r="G707" s="98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144"/>
      <c r="E708" s="98"/>
      <c r="F708" s="98"/>
      <c r="G708" s="98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144"/>
      <c r="E709" s="98"/>
      <c r="F709" s="98"/>
      <c r="G709" s="98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144"/>
      <c r="E710" s="98"/>
      <c r="F710" s="98"/>
      <c r="G710" s="98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144"/>
      <c r="E711" s="98"/>
      <c r="F711" s="98"/>
      <c r="G711" s="98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144"/>
      <c r="E712" s="98"/>
      <c r="F712" s="98"/>
      <c r="G712" s="98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144"/>
      <c r="E713" s="98"/>
      <c r="F713" s="98"/>
      <c r="G713" s="98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144"/>
      <c r="E714" s="98"/>
      <c r="F714" s="98"/>
      <c r="G714" s="98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144"/>
      <c r="E715" s="98"/>
      <c r="F715" s="98"/>
      <c r="G715" s="98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144"/>
      <c r="E716" s="98"/>
      <c r="F716" s="98"/>
      <c r="G716" s="98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144"/>
      <c r="E717" s="98"/>
      <c r="F717" s="98"/>
      <c r="G717" s="98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144"/>
      <c r="E718" s="98"/>
      <c r="F718" s="98"/>
      <c r="G718" s="98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144"/>
      <c r="E719" s="98"/>
      <c r="F719" s="98"/>
      <c r="G719" s="98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144"/>
      <c r="E720" s="98"/>
      <c r="F720" s="98"/>
      <c r="G720" s="98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144"/>
      <c r="E721" s="98"/>
      <c r="F721" s="98"/>
      <c r="G721" s="98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144"/>
      <c r="E722" s="98"/>
      <c r="F722" s="98"/>
      <c r="G722" s="98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144"/>
      <c r="E723" s="98"/>
      <c r="F723" s="98"/>
      <c r="G723" s="98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144"/>
      <c r="E724" s="98"/>
      <c r="F724" s="98"/>
      <c r="G724" s="98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144"/>
      <c r="E725" s="98"/>
      <c r="F725" s="98"/>
      <c r="G725" s="98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144"/>
      <c r="E726" s="98"/>
      <c r="F726" s="98"/>
      <c r="G726" s="98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144"/>
      <c r="E727" s="98"/>
      <c r="F727" s="98"/>
      <c r="G727" s="98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144"/>
      <c r="E728" s="98"/>
      <c r="F728" s="98"/>
      <c r="G728" s="98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144"/>
      <c r="E729" s="98"/>
      <c r="F729" s="98"/>
      <c r="G729" s="98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144"/>
      <c r="E730" s="98"/>
      <c r="F730" s="98"/>
      <c r="G730" s="98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144"/>
      <c r="E731" s="98"/>
      <c r="F731" s="98"/>
      <c r="G731" s="98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144"/>
      <c r="E732" s="98"/>
      <c r="F732" s="98"/>
      <c r="G732" s="98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144"/>
      <c r="E733" s="98"/>
      <c r="F733" s="98"/>
      <c r="G733" s="98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144"/>
      <c r="E734" s="98"/>
      <c r="F734" s="98"/>
      <c r="G734" s="98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144"/>
      <c r="E735" s="98"/>
      <c r="F735" s="98"/>
      <c r="G735" s="98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144"/>
      <c r="E736" s="98"/>
      <c r="F736" s="98"/>
      <c r="G736" s="98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144"/>
      <c r="E737" s="98"/>
      <c r="F737" s="98"/>
      <c r="G737" s="98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144"/>
      <c r="E738" s="98"/>
      <c r="F738" s="98"/>
      <c r="G738" s="98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144"/>
      <c r="E739" s="98"/>
      <c r="F739" s="98"/>
      <c r="G739" s="98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144"/>
      <c r="E740" s="98"/>
      <c r="F740" s="98"/>
      <c r="G740" s="98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144"/>
      <c r="E741" s="98"/>
      <c r="F741" s="98"/>
      <c r="G741" s="98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144"/>
      <c r="E742" s="98"/>
      <c r="F742" s="98"/>
      <c r="G742" s="98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144"/>
      <c r="E743" s="98"/>
      <c r="F743" s="98"/>
      <c r="G743" s="98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144"/>
      <c r="E744" s="98"/>
      <c r="F744" s="98"/>
      <c r="G744" s="98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144"/>
      <c r="E745" s="98"/>
      <c r="F745" s="98"/>
      <c r="G745" s="98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144"/>
      <c r="E746" s="98"/>
      <c r="F746" s="98"/>
      <c r="G746" s="98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144"/>
      <c r="E747" s="98"/>
      <c r="F747" s="98"/>
      <c r="G747" s="98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144"/>
      <c r="E748" s="98"/>
      <c r="F748" s="98"/>
      <c r="G748" s="98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144"/>
      <c r="E749" s="98"/>
      <c r="F749" s="98"/>
      <c r="G749" s="98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144"/>
      <c r="E750" s="98"/>
      <c r="F750" s="98"/>
      <c r="G750" s="98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144"/>
      <c r="E751" s="98"/>
      <c r="F751" s="98"/>
      <c r="G751" s="98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144"/>
      <c r="E752" s="98"/>
      <c r="F752" s="98"/>
      <c r="G752" s="98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144"/>
      <c r="E753" s="98"/>
      <c r="F753" s="98"/>
      <c r="G753" s="98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144"/>
      <c r="E754" s="98"/>
      <c r="F754" s="98"/>
      <c r="G754" s="98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144"/>
      <c r="E755" s="98"/>
      <c r="F755" s="98"/>
      <c r="G755" s="98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144"/>
      <c r="E756" s="98"/>
      <c r="F756" s="98"/>
      <c r="G756" s="98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144"/>
      <c r="E757" s="98"/>
      <c r="F757" s="98"/>
      <c r="G757" s="98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144"/>
      <c r="E758" s="98"/>
      <c r="F758" s="98"/>
      <c r="G758" s="98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144"/>
      <c r="E759" s="98"/>
      <c r="F759" s="98"/>
      <c r="G759" s="98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144"/>
      <c r="E760" s="98"/>
      <c r="F760" s="98"/>
      <c r="G760" s="98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144"/>
      <c r="E761" s="98"/>
      <c r="F761" s="98"/>
      <c r="G761" s="98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144"/>
      <c r="E762" s="98"/>
      <c r="F762" s="98"/>
      <c r="G762" s="98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144"/>
      <c r="E763" s="98"/>
      <c r="F763" s="98"/>
      <c r="G763" s="98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144"/>
      <c r="E764" s="98"/>
      <c r="F764" s="98"/>
      <c r="G764" s="98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144"/>
      <c r="E765" s="98"/>
      <c r="F765" s="98"/>
      <c r="G765" s="98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144"/>
      <c r="E766" s="98"/>
      <c r="F766" s="98"/>
      <c r="G766" s="98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144"/>
      <c r="E767" s="98"/>
      <c r="F767" s="98"/>
      <c r="G767" s="98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144"/>
      <c r="E768" s="98"/>
      <c r="F768" s="98"/>
      <c r="G768" s="98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144"/>
      <c r="E769" s="98"/>
      <c r="F769" s="98"/>
      <c r="G769" s="98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144"/>
      <c r="E770" s="98"/>
      <c r="F770" s="98"/>
      <c r="G770" s="98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144"/>
      <c r="E771" s="98"/>
      <c r="F771" s="98"/>
      <c r="G771" s="98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144"/>
      <c r="E772" s="98"/>
      <c r="F772" s="98"/>
      <c r="G772" s="98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144"/>
      <c r="E773" s="98"/>
      <c r="F773" s="98"/>
      <c r="G773" s="98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144"/>
      <c r="E774" s="98"/>
      <c r="F774" s="98"/>
      <c r="G774" s="98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144"/>
      <c r="E775" s="98"/>
      <c r="F775" s="98"/>
      <c r="G775" s="98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144"/>
      <c r="E776" s="98"/>
      <c r="F776" s="98"/>
      <c r="G776" s="98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144"/>
      <c r="E777" s="98"/>
      <c r="F777" s="98"/>
      <c r="G777" s="98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144"/>
      <c r="E778" s="98"/>
      <c r="F778" s="98"/>
      <c r="G778" s="98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144"/>
      <c r="E779" s="98"/>
      <c r="F779" s="98"/>
      <c r="G779" s="98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144"/>
      <c r="E780" s="98"/>
      <c r="F780" s="98"/>
      <c r="G780" s="98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144"/>
      <c r="E781" s="98"/>
      <c r="F781" s="98"/>
      <c r="G781" s="98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144"/>
      <c r="E782" s="98"/>
      <c r="F782" s="98"/>
      <c r="G782" s="98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144"/>
      <c r="E783" s="98"/>
      <c r="F783" s="98"/>
      <c r="G783" s="98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144"/>
      <c r="E784" s="98"/>
      <c r="F784" s="98"/>
      <c r="G784" s="98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144"/>
      <c r="E785" s="98"/>
      <c r="F785" s="98"/>
      <c r="G785" s="98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144"/>
      <c r="E786" s="98"/>
      <c r="F786" s="98"/>
      <c r="G786" s="98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144"/>
      <c r="E787" s="98"/>
      <c r="F787" s="98"/>
      <c r="G787" s="98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144"/>
      <c r="E788" s="98"/>
      <c r="F788" s="98"/>
      <c r="G788" s="98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144"/>
      <c r="E789" s="98"/>
      <c r="F789" s="98"/>
      <c r="G789" s="98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144"/>
      <c r="E790" s="98"/>
      <c r="F790" s="98"/>
      <c r="G790" s="98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144"/>
      <c r="E791" s="98"/>
      <c r="F791" s="98"/>
      <c r="G791" s="98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144"/>
      <c r="E792" s="98"/>
      <c r="F792" s="98"/>
      <c r="G792" s="98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144"/>
      <c r="E793" s="98"/>
      <c r="F793" s="98"/>
      <c r="G793" s="98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144"/>
      <c r="E794" s="98"/>
      <c r="F794" s="98"/>
      <c r="G794" s="98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144"/>
      <c r="E795" s="98"/>
      <c r="F795" s="98"/>
      <c r="G795" s="98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144"/>
      <c r="E796" s="98"/>
      <c r="F796" s="98"/>
      <c r="G796" s="98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144"/>
      <c r="E797" s="98"/>
      <c r="F797" s="98"/>
      <c r="G797" s="98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144"/>
      <c r="E798" s="98"/>
      <c r="F798" s="98"/>
      <c r="G798" s="98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144"/>
      <c r="E799" s="98"/>
      <c r="F799" s="98"/>
      <c r="G799" s="98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144"/>
      <c r="E800" s="98"/>
      <c r="F800" s="98"/>
      <c r="G800" s="98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144"/>
      <c r="E801" s="98"/>
      <c r="F801" s="98"/>
      <c r="G801" s="98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144"/>
      <c r="E802" s="98"/>
      <c r="F802" s="98"/>
      <c r="G802" s="98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144"/>
      <c r="E803" s="98"/>
      <c r="F803" s="98"/>
      <c r="G803" s="98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144"/>
      <c r="E804" s="98"/>
      <c r="F804" s="98"/>
      <c r="G804" s="98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144"/>
      <c r="E805" s="98"/>
      <c r="F805" s="98"/>
      <c r="G805" s="98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144"/>
      <c r="E806" s="98"/>
      <c r="F806" s="98"/>
      <c r="G806" s="98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144"/>
      <c r="E807" s="98"/>
      <c r="F807" s="98"/>
      <c r="G807" s="98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144"/>
      <c r="E808" s="98"/>
      <c r="F808" s="98"/>
      <c r="G808" s="98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144"/>
      <c r="E809" s="98"/>
      <c r="F809" s="98"/>
      <c r="G809" s="98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144"/>
      <c r="E810" s="98"/>
      <c r="F810" s="98"/>
      <c r="G810" s="98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144"/>
      <c r="E811" s="98"/>
      <c r="F811" s="98"/>
      <c r="G811" s="98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144"/>
      <c r="E812" s="98"/>
      <c r="F812" s="98"/>
      <c r="G812" s="98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144"/>
      <c r="E813" s="98"/>
      <c r="F813" s="98"/>
      <c r="G813" s="98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144"/>
      <c r="E814" s="98"/>
      <c r="F814" s="98"/>
      <c r="G814" s="98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144"/>
      <c r="E815" s="98"/>
      <c r="F815" s="98"/>
      <c r="G815" s="98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144"/>
      <c r="E816" s="98"/>
      <c r="F816" s="98"/>
      <c r="G816" s="98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144"/>
      <c r="E817" s="98"/>
      <c r="F817" s="98"/>
      <c r="G817" s="98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144"/>
      <c r="E818" s="98"/>
      <c r="F818" s="98"/>
      <c r="G818" s="98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144"/>
      <c r="E819" s="98"/>
      <c r="F819" s="98"/>
      <c r="G819" s="98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144"/>
      <c r="E820" s="98"/>
      <c r="F820" s="98"/>
      <c r="G820" s="98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144"/>
      <c r="E821" s="98"/>
      <c r="F821" s="98"/>
      <c r="G821" s="98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144"/>
      <c r="E822" s="98"/>
      <c r="F822" s="98"/>
      <c r="G822" s="98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144"/>
      <c r="E823" s="98"/>
      <c r="F823" s="98"/>
      <c r="G823" s="98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144"/>
      <c r="E824" s="98"/>
      <c r="F824" s="98"/>
      <c r="G824" s="98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144"/>
      <c r="E825" s="98"/>
      <c r="F825" s="98"/>
      <c r="G825" s="98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144"/>
      <c r="E826" s="98"/>
      <c r="F826" s="98"/>
      <c r="G826" s="98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144"/>
      <c r="E827" s="98"/>
      <c r="F827" s="98"/>
      <c r="G827" s="98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144"/>
      <c r="E828" s="98"/>
      <c r="F828" s="98"/>
      <c r="G828" s="98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144"/>
      <c r="E829" s="98"/>
      <c r="F829" s="98"/>
      <c r="G829" s="98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144"/>
      <c r="E830" s="98"/>
      <c r="F830" s="98"/>
      <c r="G830" s="98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144"/>
      <c r="E831" s="98"/>
      <c r="F831" s="98"/>
      <c r="G831" s="98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144"/>
      <c r="E832" s="98"/>
      <c r="F832" s="98"/>
      <c r="G832" s="98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144"/>
      <c r="E833" s="98"/>
      <c r="F833" s="98"/>
      <c r="G833" s="98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144"/>
      <c r="E834" s="98"/>
      <c r="F834" s="98"/>
      <c r="G834" s="98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144"/>
      <c r="E835" s="98"/>
      <c r="F835" s="98"/>
      <c r="G835" s="98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144"/>
      <c r="E836" s="98"/>
      <c r="F836" s="98"/>
      <c r="G836" s="98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144"/>
      <c r="E837" s="98"/>
      <c r="F837" s="98"/>
      <c r="G837" s="98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144"/>
      <c r="E838" s="98"/>
      <c r="F838" s="98"/>
      <c r="G838" s="98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144"/>
      <c r="E839" s="98"/>
      <c r="F839" s="98"/>
      <c r="G839" s="98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144"/>
      <c r="E840" s="98"/>
      <c r="F840" s="98"/>
      <c r="G840" s="98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144"/>
      <c r="E841" s="98"/>
      <c r="F841" s="98"/>
      <c r="G841" s="98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144"/>
      <c r="E842" s="98"/>
      <c r="F842" s="98"/>
      <c r="G842" s="98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144"/>
      <c r="E843" s="98"/>
      <c r="F843" s="98"/>
      <c r="G843" s="98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144"/>
      <c r="E844" s="98"/>
      <c r="F844" s="98"/>
      <c r="G844" s="98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144"/>
      <c r="E845" s="98"/>
      <c r="F845" s="98"/>
      <c r="G845" s="98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144"/>
      <c r="E846" s="98"/>
      <c r="F846" s="98"/>
      <c r="G846" s="98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144"/>
      <c r="E847" s="98"/>
      <c r="F847" s="98"/>
      <c r="G847" s="98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144"/>
      <c r="E848" s="98"/>
      <c r="F848" s="98"/>
      <c r="G848" s="98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144"/>
      <c r="E849" s="98"/>
      <c r="F849" s="98"/>
      <c r="G849" s="98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144"/>
      <c r="E850" s="98"/>
      <c r="F850" s="98"/>
      <c r="G850" s="98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144"/>
      <c r="E851" s="98"/>
      <c r="F851" s="98"/>
      <c r="G851" s="98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144"/>
      <c r="E852" s="98"/>
      <c r="F852" s="98"/>
      <c r="G852" s="98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144"/>
      <c r="E853" s="98"/>
      <c r="F853" s="98"/>
      <c r="G853" s="98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144"/>
      <c r="E854" s="98"/>
      <c r="F854" s="98"/>
      <c r="G854" s="98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144"/>
      <c r="E855" s="98"/>
      <c r="F855" s="98"/>
      <c r="G855" s="98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144"/>
      <c r="E856" s="98"/>
      <c r="F856" s="98"/>
      <c r="G856" s="98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144"/>
      <c r="E857" s="98"/>
      <c r="F857" s="98"/>
      <c r="G857" s="98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144"/>
      <c r="E858" s="98"/>
      <c r="F858" s="98"/>
      <c r="G858" s="98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144"/>
      <c r="E859" s="98"/>
      <c r="F859" s="98"/>
      <c r="G859" s="98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144"/>
      <c r="E860" s="98"/>
      <c r="F860" s="98"/>
      <c r="G860" s="98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144"/>
      <c r="E861" s="98"/>
      <c r="F861" s="98"/>
      <c r="G861" s="98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144"/>
      <c r="E862" s="98"/>
      <c r="F862" s="98"/>
      <c r="G862" s="98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144"/>
      <c r="E863" s="98"/>
      <c r="F863" s="98"/>
      <c r="G863" s="98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144"/>
      <c r="E864" s="98"/>
      <c r="F864" s="98"/>
      <c r="G864" s="98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144"/>
      <c r="E865" s="98"/>
      <c r="F865" s="98"/>
      <c r="G865" s="98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144"/>
      <c r="E866" s="98"/>
      <c r="F866" s="98"/>
      <c r="G866" s="98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144"/>
      <c r="E867" s="98"/>
      <c r="F867" s="98"/>
      <c r="G867" s="98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144"/>
      <c r="E868" s="98"/>
      <c r="F868" s="98"/>
      <c r="G868" s="98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144"/>
      <c r="E869" s="98"/>
      <c r="F869" s="98"/>
      <c r="G869" s="98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144"/>
      <c r="E870" s="98"/>
      <c r="F870" s="98"/>
      <c r="G870" s="98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144"/>
      <c r="E871" s="98"/>
      <c r="F871" s="98"/>
      <c r="G871" s="98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144"/>
      <c r="E872" s="98"/>
      <c r="F872" s="98"/>
      <c r="G872" s="98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144"/>
      <c r="E873" s="98"/>
      <c r="F873" s="98"/>
      <c r="G873" s="98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144"/>
      <c r="E874" s="98"/>
      <c r="F874" s="98"/>
      <c r="G874" s="98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144"/>
      <c r="E875" s="98"/>
      <c r="F875" s="98"/>
      <c r="G875" s="98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144"/>
      <c r="E876" s="98"/>
      <c r="F876" s="98"/>
      <c r="G876" s="98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144"/>
      <c r="E877" s="98"/>
      <c r="F877" s="98"/>
      <c r="G877" s="98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144"/>
      <c r="E878" s="98"/>
      <c r="F878" s="98"/>
      <c r="G878" s="98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144"/>
      <c r="E879" s="98"/>
      <c r="F879" s="98"/>
      <c r="G879" s="98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144"/>
      <c r="E880" s="98"/>
      <c r="F880" s="98"/>
      <c r="G880" s="98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144"/>
      <c r="E881" s="98"/>
      <c r="F881" s="98"/>
      <c r="G881" s="98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144"/>
      <c r="E882" s="98"/>
      <c r="F882" s="98"/>
      <c r="G882" s="98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144"/>
      <c r="E883" s="98"/>
      <c r="F883" s="98"/>
      <c r="G883" s="98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144"/>
      <c r="E884" s="98"/>
      <c r="F884" s="98"/>
      <c r="G884" s="98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144"/>
      <c r="E885" s="98"/>
      <c r="F885" s="98"/>
      <c r="G885" s="98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144"/>
      <c r="E886" s="98"/>
      <c r="F886" s="98"/>
      <c r="G886" s="98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144"/>
      <c r="E887" s="98"/>
      <c r="F887" s="98"/>
      <c r="G887" s="98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144"/>
      <c r="E888" s="98"/>
      <c r="F888" s="98"/>
      <c r="G888" s="98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144"/>
      <c r="E889" s="98"/>
      <c r="F889" s="98"/>
      <c r="G889" s="98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144"/>
      <c r="E890" s="98"/>
      <c r="F890" s="98"/>
      <c r="G890" s="98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144"/>
      <c r="E891" s="98"/>
      <c r="F891" s="98"/>
      <c r="G891" s="98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144"/>
      <c r="E892" s="98"/>
      <c r="F892" s="98"/>
      <c r="G892" s="98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144"/>
      <c r="E893" s="98"/>
      <c r="F893" s="98"/>
      <c r="G893" s="98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144"/>
      <c r="E894" s="98"/>
      <c r="F894" s="98"/>
      <c r="G894" s="98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144"/>
      <c r="E895" s="98"/>
      <c r="F895" s="98"/>
      <c r="G895" s="98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144"/>
      <c r="E896" s="98"/>
      <c r="F896" s="98"/>
      <c r="G896" s="98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144"/>
      <c r="E897" s="98"/>
      <c r="F897" s="98"/>
      <c r="G897" s="98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144"/>
      <c r="E898" s="98"/>
      <c r="F898" s="98"/>
      <c r="G898" s="98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144"/>
      <c r="E899" s="98"/>
      <c r="F899" s="98"/>
      <c r="G899" s="98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144"/>
      <c r="E900" s="98"/>
      <c r="F900" s="98"/>
      <c r="G900" s="98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144"/>
      <c r="E901" s="98"/>
      <c r="F901" s="98"/>
      <c r="G901" s="98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144"/>
      <c r="E902" s="98"/>
      <c r="F902" s="98"/>
      <c r="G902" s="98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144"/>
      <c r="E903" s="98"/>
      <c r="F903" s="98"/>
      <c r="G903" s="98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144"/>
      <c r="E904" s="98"/>
      <c r="F904" s="98"/>
      <c r="G904" s="98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144"/>
      <c r="E905" s="98"/>
      <c r="F905" s="98"/>
      <c r="G905" s="98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144"/>
      <c r="E906" s="98"/>
      <c r="F906" s="98"/>
      <c r="G906" s="98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144"/>
      <c r="E907" s="98"/>
      <c r="F907" s="98"/>
      <c r="G907" s="98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144"/>
      <c r="E908" s="98"/>
      <c r="F908" s="98"/>
      <c r="G908" s="98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144"/>
      <c r="E909" s="98"/>
      <c r="F909" s="98"/>
      <c r="G909" s="98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144"/>
      <c r="E910" s="98"/>
      <c r="F910" s="98"/>
      <c r="G910" s="98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144"/>
      <c r="E911" s="98"/>
      <c r="F911" s="98"/>
      <c r="G911" s="98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144"/>
      <c r="E912" s="98"/>
      <c r="F912" s="98"/>
      <c r="G912" s="98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144"/>
      <c r="E913" s="98"/>
      <c r="F913" s="98"/>
      <c r="G913" s="98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144"/>
      <c r="E914" s="98"/>
      <c r="F914" s="98"/>
      <c r="G914" s="98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144"/>
      <c r="E915" s="98"/>
      <c r="F915" s="98"/>
      <c r="G915" s="98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144"/>
      <c r="E916" s="98"/>
      <c r="F916" s="98"/>
      <c r="G916" s="98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144"/>
      <c r="E917" s="98"/>
      <c r="F917" s="98"/>
      <c r="G917" s="98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144"/>
      <c r="E918" s="98"/>
      <c r="F918" s="98"/>
      <c r="G918" s="98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144"/>
      <c r="E919" s="98"/>
      <c r="F919" s="98"/>
      <c r="G919" s="98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144"/>
      <c r="E920" s="98"/>
      <c r="F920" s="98"/>
      <c r="G920" s="98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144"/>
      <c r="E921" s="98"/>
      <c r="F921" s="98"/>
      <c r="G921" s="98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144"/>
      <c r="E922" s="98"/>
      <c r="F922" s="98"/>
      <c r="G922" s="98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144"/>
      <c r="E923" s="98"/>
      <c r="F923" s="98"/>
      <c r="G923" s="98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144"/>
      <c r="E924" s="98"/>
      <c r="F924" s="98"/>
      <c r="G924" s="98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144"/>
      <c r="E925" s="98"/>
      <c r="F925" s="98"/>
      <c r="G925" s="98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144"/>
      <c r="E926" s="98"/>
      <c r="F926" s="98"/>
      <c r="G926" s="98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144"/>
      <c r="E927" s="98"/>
      <c r="F927" s="98"/>
      <c r="G927" s="98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144"/>
      <c r="E928" s="98"/>
      <c r="F928" s="98"/>
      <c r="G928" s="98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144"/>
      <c r="E929" s="98"/>
      <c r="F929" s="98"/>
      <c r="G929" s="98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144"/>
      <c r="E930" s="98"/>
      <c r="F930" s="98"/>
      <c r="G930" s="98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144"/>
      <c r="E931" s="98"/>
      <c r="F931" s="98"/>
      <c r="G931" s="98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144"/>
      <c r="E932" s="98"/>
      <c r="F932" s="98"/>
      <c r="G932" s="98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144"/>
      <c r="E933" s="98"/>
      <c r="F933" s="98"/>
      <c r="G933" s="98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144"/>
      <c r="E934" s="98"/>
      <c r="F934" s="98"/>
      <c r="G934" s="98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144"/>
      <c r="E935" s="98"/>
      <c r="F935" s="98"/>
      <c r="G935" s="98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144"/>
      <c r="E936" s="98"/>
      <c r="F936" s="98"/>
      <c r="G936" s="98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144"/>
      <c r="E937" s="98"/>
      <c r="F937" s="98"/>
      <c r="G937" s="98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144"/>
      <c r="E938" s="98"/>
      <c r="F938" s="98"/>
      <c r="G938" s="98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144"/>
      <c r="E939" s="98"/>
      <c r="F939" s="98"/>
      <c r="G939" s="98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144"/>
      <c r="E940" s="98"/>
      <c r="F940" s="98"/>
      <c r="G940" s="98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144"/>
      <c r="E941" s="98"/>
      <c r="F941" s="98"/>
      <c r="G941" s="98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144"/>
      <c r="E942" s="98"/>
      <c r="F942" s="98"/>
      <c r="G942" s="98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144"/>
      <c r="E943" s="98"/>
      <c r="F943" s="98"/>
      <c r="G943" s="98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144"/>
      <c r="E944" s="98"/>
      <c r="F944" s="98"/>
      <c r="G944" s="98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144"/>
      <c r="E945" s="98"/>
      <c r="F945" s="98"/>
      <c r="G945" s="98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144"/>
      <c r="E946" s="98"/>
      <c r="F946" s="98"/>
      <c r="G946" s="98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144"/>
      <c r="E947" s="98"/>
      <c r="F947" s="98"/>
      <c r="G947" s="98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144"/>
      <c r="E948" s="98"/>
      <c r="F948" s="98"/>
      <c r="G948" s="98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144"/>
      <c r="E949" s="98"/>
      <c r="F949" s="98"/>
      <c r="G949" s="98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144"/>
      <c r="E950" s="98"/>
      <c r="F950" s="98"/>
      <c r="G950" s="98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144"/>
      <c r="E951" s="98"/>
      <c r="F951" s="98"/>
      <c r="G951" s="98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144"/>
      <c r="E952" s="98"/>
      <c r="F952" s="98"/>
      <c r="G952" s="98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144"/>
      <c r="E953" s="98"/>
      <c r="F953" s="98"/>
      <c r="G953" s="98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144"/>
      <c r="E954" s="98"/>
      <c r="F954" s="98"/>
      <c r="G954" s="98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144"/>
      <c r="E955" s="98"/>
      <c r="F955" s="98"/>
      <c r="G955" s="98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144"/>
      <c r="E956" s="98"/>
      <c r="F956" s="98"/>
      <c r="G956" s="98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144"/>
      <c r="E957" s="98"/>
      <c r="F957" s="98"/>
      <c r="G957" s="98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144"/>
      <c r="E958" s="98"/>
      <c r="F958" s="98"/>
      <c r="G958" s="98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144"/>
      <c r="E959" s="98"/>
      <c r="F959" s="98"/>
      <c r="G959" s="98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144"/>
      <c r="E960" s="98"/>
      <c r="F960" s="98"/>
      <c r="G960" s="98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144"/>
      <c r="E961" s="98"/>
      <c r="F961" s="98"/>
      <c r="G961" s="98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144"/>
      <c r="E962" s="98"/>
      <c r="F962" s="98"/>
      <c r="G962" s="98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144"/>
      <c r="E963" s="98"/>
      <c r="F963" s="98"/>
      <c r="G963" s="98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144"/>
      <c r="E964" s="98"/>
      <c r="F964" s="98"/>
      <c r="G964" s="98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144"/>
      <c r="E965" s="98"/>
      <c r="F965" s="98"/>
      <c r="G965" s="98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144"/>
      <c r="E966" s="98"/>
      <c r="F966" s="98"/>
      <c r="G966" s="98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144"/>
      <c r="E967" s="98"/>
      <c r="F967" s="98"/>
      <c r="G967" s="98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144"/>
      <c r="E968" s="98"/>
      <c r="F968" s="98"/>
      <c r="G968" s="98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144"/>
      <c r="E969" s="98"/>
      <c r="F969" s="98"/>
      <c r="G969" s="98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144"/>
      <c r="E970" s="98"/>
      <c r="F970" s="98"/>
      <c r="G970" s="98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144"/>
      <c r="E971" s="98"/>
      <c r="F971" s="98"/>
      <c r="G971" s="98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144"/>
      <c r="E972" s="98"/>
      <c r="F972" s="98"/>
      <c r="G972" s="98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144"/>
      <c r="E973" s="98"/>
      <c r="F973" s="98"/>
      <c r="G973" s="98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144"/>
      <c r="E974" s="98"/>
      <c r="F974" s="98"/>
      <c r="G974" s="98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144"/>
      <c r="E975" s="98"/>
      <c r="F975" s="98"/>
      <c r="G975" s="98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144"/>
      <c r="E976" s="98"/>
      <c r="F976" s="98"/>
      <c r="G976" s="98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144"/>
      <c r="E977" s="98"/>
      <c r="F977" s="98"/>
      <c r="G977" s="98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144"/>
      <c r="E978" s="98"/>
      <c r="F978" s="98"/>
      <c r="G978" s="98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144"/>
      <c r="E979" s="98"/>
      <c r="F979" s="98"/>
      <c r="G979" s="98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144"/>
      <c r="E980" s="98"/>
      <c r="F980" s="98"/>
      <c r="G980" s="98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144"/>
      <c r="E981" s="98"/>
      <c r="F981" s="98"/>
      <c r="G981" s="98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144"/>
      <c r="E982" s="98"/>
      <c r="F982" s="98"/>
      <c r="G982" s="98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144"/>
      <c r="E983" s="98"/>
      <c r="F983" s="98"/>
      <c r="G983" s="98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144"/>
      <c r="E984" s="98"/>
      <c r="F984" s="98"/>
      <c r="G984" s="98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144"/>
      <c r="E985" s="98"/>
      <c r="F985" s="98"/>
      <c r="G985" s="98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144"/>
      <c r="E986" s="98"/>
      <c r="F986" s="98"/>
      <c r="G986" s="98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144"/>
      <c r="E987" s="98"/>
      <c r="F987" s="98"/>
      <c r="G987" s="98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144"/>
      <c r="E988" s="98"/>
      <c r="F988" s="98"/>
      <c r="G988" s="98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144"/>
      <c r="E989" s="98"/>
      <c r="F989" s="98"/>
      <c r="G989" s="98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144"/>
      <c r="E990" s="98"/>
      <c r="F990" s="98"/>
      <c r="G990" s="98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144"/>
      <c r="E991" s="98"/>
      <c r="F991" s="98"/>
      <c r="G991" s="98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144"/>
      <c r="E992" s="98"/>
      <c r="F992" s="98"/>
      <c r="G992" s="98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144"/>
      <c r="E993" s="98"/>
      <c r="F993" s="98"/>
      <c r="G993" s="98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144"/>
      <c r="E994" s="98"/>
      <c r="F994" s="98"/>
      <c r="G994" s="98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144"/>
      <c r="E995" s="98"/>
      <c r="F995" s="98"/>
      <c r="G995" s="98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144"/>
      <c r="E996" s="98"/>
      <c r="F996" s="98"/>
      <c r="G996" s="98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144"/>
      <c r="E997" s="98"/>
      <c r="F997" s="98"/>
      <c r="G997" s="98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144"/>
      <c r="E998" s="98"/>
      <c r="F998" s="98"/>
      <c r="G998" s="98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144"/>
      <c r="E999" s="98"/>
      <c r="F999" s="98"/>
      <c r="G999" s="98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144"/>
      <c r="E1000" s="98"/>
      <c r="F1000" s="98"/>
      <c r="G1000" s="98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29"/>
    <col customWidth="1" min="3" max="3" width="27.43"/>
    <col customWidth="1" min="5" max="5" width="28.71"/>
  </cols>
  <sheetData>
    <row r="1">
      <c r="A1" s="94" t="s">
        <v>126</v>
      </c>
      <c r="B1" s="96" t="s">
        <v>113</v>
      </c>
      <c r="C1" s="97"/>
      <c r="D1" s="144"/>
      <c r="E1" s="102" t="s">
        <v>127</v>
      </c>
      <c r="F1" s="98"/>
      <c r="G1" s="102" t="s">
        <v>128</v>
      </c>
      <c r="H1" s="98"/>
    </row>
    <row r="2">
      <c r="A2" s="97" t="s">
        <v>129</v>
      </c>
      <c r="B2" s="145">
        <v>43602.0</v>
      </c>
      <c r="C2" s="105" t="s">
        <v>130</v>
      </c>
      <c r="D2" s="106">
        <v>0.0</v>
      </c>
      <c r="E2" s="97"/>
      <c r="F2" s="98"/>
      <c r="G2" s="97"/>
      <c r="H2" s="98"/>
    </row>
    <row r="3">
      <c r="A3" s="97" t="s">
        <v>131</v>
      </c>
      <c r="B3" s="145">
        <v>43602.0</v>
      </c>
      <c r="C3" s="105" t="s">
        <v>132</v>
      </c>
      <c r="D3" s="106">
        <v>7335.75</v>
      </c>
      <c r="E3" s="109" t="s">
        <v>211</v>
      </c>
      <c r="F3" s="110">
        <v>5360.75</v>
      </c>
      <c r="G3" s="97" t="s">
        <v>216</v>
      </c>
      <c r="H3" s="114">
        <v>0.0</v>
      </c>
    </row>
    <row r="4">
      <c r="A4" s="97" t="s">
        <v>135</v>
      </c>
      <c r="B4" s="109" t="s">
        <v>382</v>
      </c>
      <c r="C4" s="105" t="s">
        <v>137</v>
      </c>
      <c r="D4" s="108">
        <v>0.0</v>
      </c>
      <c r="E4" s="109" t="s">
        <v>370</v>
      </c>
      <c r="F4" s="111">
        <v>0.0</v>
      </c>
      <c r="G4" s="97"/>
      <c r="H4" s="98"/>
    </row>
    <row r="5">
      <c r="A5" s="97"/>
      <c r="B5" s="97"/>
      <c r="C5" s="87" t="s">
        <v>139</v>
      </c>
      <c r="D5" s="146">
        <v>0.0</v>
      </c>
      <c r="E5" s="97"/>
      <c r="F5" s="98"/>
      <c r="G5" s="97"/>
      <c r="H5" s="98"/>
    </row>
    <row r="6">
      <c r="A6" s="97" t="s">
        <v>140</v>
      </c>
      <c r="B6" s="97"/>
      <c r="D6" s="88"/>
      <c r="E6" s="97"/>
      <c r="F6" s="98"/>
      <c r="G6" s="97"/>
      <c r="H6" s="98"/>
    </row>
    <row r="7">
      <c r="A7" s="109" t="s">
        <v>354</v>
      </c>
      <c r="B7" s="112">
        <v>1975.0</v>
      </c>
      <c r="C7" s="105" t="s">
        <v>142</v>
      </c>
      <c r="D7" s="106">
        <v>0.0</v>
      </c>
      <c r="E7" s="97"/>
      <c r="F7" s="98"/>
      <c r="G7" s="97"/>
      <c r="H7" s="98"/>
    </row>
    <row r="8">
      <c r="A8" s="109"/>
      <c r="B8" s="98"/>
      <c r="C8" s="105" t="s">
        <v>144</v>
      </c>
      <c r="D8" s="106">
        <v>10408.56</v>
      </c>
      <c r="E8" s="105" t="s">
        <v>220</v>
      </c>
      <c r="F8" s="108">
        <f>sum(F3:F7)</f>
        <v>5360.75</v>
      </c>
      <c r="G8" s="97"/>
      <c r="H8" s="98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</row>
    <row r="11">
      <c r="A11" s="97"/>
      <c r="B11" s="98"/>
      <c r="D11" s="88"/>
      <c r="E11" s="98"/>
      <c r="F11" s="98"/>
      <c r="G11" s="98"/>
      <c r="H11" s="97"/>
    </row>
    <row r="12">
      <c r="C12" s="105" t="s">
        <v>153</v>
      </c>
      <c r="D12" s="108">
        <f t="shared" ref="D12:D15" si="1">sum(D7-D2)</f>
        <v>0</v>
      </c>
      <c r="E12" s="98"/>
      <c r="F12" s="98"/>
      <c r="G12" s="98"/>
      <c r="H12" s="97"/>
    </row>
    <row r="13">
      <c r="A13" s="97" t="s">
        <v>156</v>
      </c>
      <c r="B13" s="113">
        <f>sum(B7:B10)</f>
        <v>1975</v>
      </c>
      <c r="C13" s="105" t="s">
        <v>157</v>
      </c>
      <c r="D13" s="108">
        <f t="shared" si="1"/>
        <v>3072.81</v>
      </c>
      <c r="E13" s="98"/>
      <c r="F13" s="98"/>
      <c r="G13" s="98"/>
      <c r="H13" s="97"/>
    </row>
    <row r="14">
      <c r="A14" s="97" t="s">
        <v>159</v>
      </c>
      <c r="B14" s="114">
        <f>sum(F8)</f>
        <v>5360.75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7335.75</v>
      </c>
      <c r="C15" s="87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10408.56</v>
      </c>
      <c r="C16" s="97"/>
      <c r="D16" s="144"/>
      <c r="E16" s="98"/>
      <c r="F16" s="98"/>
      <c r="G16" s="98"/>
      <c r="H16" s="97"/>
    </row>
    <row r="17">
      <c r="A17" s="97" t="s">
        <v>166</v>
      </c>
      <c r="B17" s="110">
        <v>624.51</v>
      </c>
      <c r="C17" s="97"/>
      <c r="D17" s="144"/>
      <c r="E17" s="98"/>
      <c r="F17" s="98"/>
      <c r="G17" s="98"/>
      <c r="H17" s="97"/>
    </row>
    <row r="18">
      <c r="A18" s="97" t="s">
        <v>168</v>
      </c>
      <c r="B18" s="108">
        <f>sum(B16+B17)</f>
        <v>11033.07</v>
      </c>
      <c r="C18" s="97"/>
      <c r="D18" s="144"/>
      <c r="E18" s="98"/>
      <c r="F18" s="98"/>
      <c r="G18" s="98"/>
      <c r="H18" s="97"/>
    </row>
    <row r="19">
      <c r="A19" s="97" t="s">
        <v>169</v>
      </c>
      <c r="B19" s="108">
        <f>sum(B16-B15)</f>
        <v>3072.81</v>
      </c>
      <c r="C19" s="97"/>
      <c r="D19" s="144"/>
      <c r="E19" s="98"/>
      <c r="F19" s="98"/>
      <c r="G19" s="98"/>
      <c r="H19" s="97"/>
    </row>
    <row r="20">
      <c r="A20" s="109" t="s">
        <v>295</v>
      </c>
      <c r="B20" s="114">
        <f>sum(B15*1.12)</f>
        <v>8216.04</v>
      </c>
      <c r="C20" s="97"/>
      <c r="D20" s="144"/>
      <c r="E20" s="98"/>
      <c r="F20" s="98"/>
      <c r="G20" s="98"/>
      <c r="H20" s="97"/>
    </row>
    <row r="21">
      <c r="A21" s="14" t="s">
        <v>173</v>
      </c>
      <c r="B21" s="111">
        <v>0.0</v>
      </c>
      <c r="C21" s="97"/>
      <c r="D21" s="144"/>
      <c r="E21" s="98"/>
      <c r="F21" s="98"/>
      <c r="G21" s="98"/>
      <c r="H21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6.14"/>
    <col customWidth="1" min="2" max="2" width="20.57"/>
    <col customWidth="1" min="3" max="3" width="26.71"/>
    <col customWidth="1" min="5" max="5" width="26.29"/>
  </cols>
  <sheetData>
    <row r="1">
      <c r="A1" s="94" t="s">
        <v>126</v>
      </c>
      <c r="B1" s="96" t="s">
        <v>114</v>
      </c>
      <c r="C1" s="97"/>
      <c r="D1" s="144"/>
      <c r="E1" s="102" t="s">
        <v>127</v>
      </c>
      <c r="F1" s="98"/>
      <c r="G1" s="102" t="s">
        <v>128</v>
      </c>
      <c r="H1" s="98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>
      <c r="A2" s="97" t="s">
        <v>129</v>
      </c>
      <c r="B2" s="145">
        <v>43605.0</v>
      </c>
      <c r="C2" s="105" t="s">
        <v>130</v>
      </c>
      <c r="D2" s="106">
        <v>569.88</v>
      </c>
      <c r="E2" s="97"/>
      <c r="F2" s="98"/>
      <c r="G2" s="97"/>
      <c r="H2" s="98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</row>
    <row r="3">
      <c r="A3" s="97" t="s">
        <v>131</v>
      </c>
      <c r="B3" s="145">
        <v>43619.0</v>
      </c>
      <c r="C3" s="105" t="s">
        <v>132</v>
      </c>
      <c r="D3" s="108">
        <v>0.0</v>
      </c>
      <c r="E3" s="97" t="s">
        <v>216</v>
      </c>
      <c r="F3" s="110">
        <v>236.97</v>
      </c>
      <c r="G3" s="97" t="s">
        <v>216</v>
      </c>
      <c r="H3" s="114">
        <v>0.0</v>
      </c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>
      <c r="A4" s="97" t="s">
        <v>135</v>
      </c>
      <c r="B4" s="109" t="s">
        <v>383</v>
      </c>
      <c r="C4" s="105" t="s">
        <v>137</v>
      </c>
      <c r="D4" s="108">
        <v>0.0</v>
      </c>
      <c r="E4" s="109" t="s">
        <v>201</v>
      </c>
      <c r="F4" s="109">
        <v>77.94</v>
      </c>
      <c r="G4" s="97"/>
      <c r="H4" s="98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>
      <c r="A5" s="97"/>
      <c r="B5" s="97"/>
      <c r="C5" s="87" t="s">
        <v>139</v>
      </c>
      <c r="D5" s="146">
        <v>0.0</v>
      </c>
      <c r="E5" s="109" t="s">
        <v>231</v>
      </c>
      <c r="F5" s="111">
        <v>18.0</v>
      </c>
      <c r="G5" s="97"/>
      <c r="H5" s="98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</row>
    <row r="6">
      <c r="A6" s="97" t="s">
        <v>140</v>
      </c>
      <c r="B6" s="97"/>
      <c r="D6" s="88"/>
      <c r="E6" s="97"/>
      <c r="F6" s="98"/>
      <c r="G6" s="97"/>
      <c r="H6" s="98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>
      <c r="A7" s="109" t="s">
        <v>29</v>
      </c>
      <c r="B7" s="112">
        <v>236.97</v>
      </c>
      <c r="C7" s="105" t="s">
        <v>142</v>
      </c>
      <c r="D7" s="106">
        <v>1031.31</v>
      </c>
      <c r="E7" s="97"/>
      <c r="F7" s="98"/>
      <c r="G7" s="97"/>
      <c r="H7" s="98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</row>
    <row r="8">
      <c r="A8" s="97"/>
      <c r="B8" s="98"/>
      <c r="C8" s="105" t="s">
        <v>144</v>
      </c>
      <c r="D8" s="108">
        <v>0.0</v>
      </c>
      <c r="E8" s="105" t="s">
        <v>220</v>
      </c>
      <c r="F8" s="108">
        <f>sum(F3:F7)</f>
        <v>332.91</v>
      </c>
      <c r="G8" s="97"/>
      <c r="H8" s="98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>
      <c r="A11" s="97"/>
      <c r="B11" s="98"/>
      <c r="D11" s="88"/>
      <c r="E11" s="98"/>
      <c r="F11" s="97"/>
      <c r="G11" s="98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>
      <c r="C12" s="105" t="s">
        <v>153</v>
      </c>
      <c r="D12" s="108">
        <f t="shared" ref="D12:D15" si="1">sum(D7-D2)</f>
        <v>461.43</v>
      </c>
      <c r="E12" s="98"/>
      <c r="F12" s="97"/>
      <c r="G12" s="98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>
      <c r="A13" s="97" t="s">
        <v>156</v>
      </c>
      <c r="B13" s="113">
        <f>sum(B7:B10)</f>
        <v>236.97</v>
      </c>
      <c r="C13" s="105" t="s">
        <v>157</v>
      </c>
      <c r="D13" s="108">
        <f t="shared" si="1"/>
        <v>0</v>
      </c>
      <c r="E13" s="98"/>
      <c r="F13" s="97"/>
      <c r="G13" s="98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>
      <c r="A14" s="97" t="s">
        <v>159</v>
      </c>
      <c r="B14" s="114">
        <f>sum(F8)</f>
        <v>332.91</v>
      </c>
      <c r="C14" s="105" t="s">
        <v>160</v>
      </c>
      <c r="D14" s="108">
        <f t="shared" si="1"/>
        <v>0</v>
      </c>
      <c r="E14" s="98"/>
      <c r="F14" s="97"/>
      <c r="G14" s="98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>
      <c r="A15" s="105" t="s">
        <v>161</v>
      </c>
      <c r="B15" s="108">
        <f>sum(B13:B14)</f>
        <v>569.88</v>
      </c>
      <c r="C15" s="87" t="s">
        <v>162</v>
      </c>
      <c r="D15" s="108">
        <f t="shared" si="1"/>
        <v>0</v>
      </c>
      <c r="E15" s="98"/>
      <c r="F15" s="97"/>
      <c r="G15" s="98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>
      <c r="A16" s="97" t="s">
        <v>164</v>
      </c>
      <c r="B16" s="110">
        <v>1031.31</v>
      </c>
      <c r="C16" s="97"/>
      <c r="D16" s="144"/>
      <c r="E16" s="98"/>
      <c r="F16" s="97"/>
      <c r="G16" s="98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</row>
    <row r="17">
      <c r="A17" s="97" t="s">
        <v>166</v>
      </c>
      <c r="B17" s="110">
        <v>22.47</v>
      </c>
      <c r="C17" s="97"/>
      <c r="D17" s="144"/>
      <c r="E17" s="98"/>
      <c r="F17" s="97"/>
      <c r="G17" s="98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</row>
    <row r="18">
      <c r="A18" s="97" t="s">
        <v>168</v>
      </c>
      <c r="B18" s="108">
        <f>sum(B16+B17)</f>
        <v>1053.78</v>
      </c>
      <c r="C18" s="97"/>
      <c r="D18" s="144"/>
      <c r="E18" s="98"/>
      <c r="F18" s="97"/>
      <c r="G18" s="98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</row>
    <row r="19">
      <c r="A19" s="97" t="s">
        <v>169</v>
      </c>
      <c r="B19" s="108">
        <f>sum(B16-B15)</f>
        <v>461.43</v>
      </c>
      <c r="C19" s="97"/>
      <c r="D19" s="144"/>
      <c r="E19" s="98"/>
      <c r="F19" s="97"/>
      <c r="G19" s="98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>
      <c r="A20" s="97" t="s">
        <v>221</v>
      </c>
      <c r="B20" s="114">
        <f>sum(B15*1.89)</f>
        <v>1077.0732</v>
      </c>
      <c r="C20" s="97"/>
      <c r="D20" s="144"/>
      <c r="E20" s="98"/>
      <c r="F20" s="97"/>
      <c r="G20" s="98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>
      <c r="A21" s="14" t="s">
        <v>173</v>
      </c>
      <c r="B21" s="111">
        <v>0.0</v>
      </c>
      <c r="C21" s="97"/>
      <c r="D21" s="144"/>
      <c r="E21" s="98"/>
      <c r="F21" s="97"/>
      <c r="G21" s="98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>
      <c r="A22" s="147"/>
      <c r="B22" s="98"/>
      <c r="C22" s="97"/>
      <c r="D22" s="144"/>
      <c r="E22" s="98"/>
      <c r="F22" s="97"/>
      <c r="G22" s="98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>
      <c r="A23" s="97"/>
      <c r="B23" s="97"/>
      <c r="C23" s="97"/>
      <c r="D23" s="144"/>
      <c r="E23" s="98"/>
      <c r="F23" s="97"/>
      <c r="G23" s="98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>
      <c r="A24" s="97"/>
      <c r="B24" s="97"/>
      <c r="C24" s="97"/>
      <c r="D24" s="144"/>
      <c r="E24" s="98"/>
      <c r="F24" s="97"/>
      <c r="G24" s="98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>
      <c r="A25" s="97"/>
      <c r="B25" s="97"/>
      <c r="C25" s="97"/>
      <c r="D25" s="144"/>
      <c r="E25" s="98"/>
      <c r="F25" s="97"/>
      <c r="G25" s="98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</row>
    <row r="26">
      <c r="A26" s="97"/>
      <c r="B26" s="97"/>
      <c r="C26" s="97"/>
      <c r="D26" s="144"/>
      <c r="E26" s="98"/>
      <c r="F26" s="97"/>
      <c r="G26" s="98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>
      <c r="A27" s="97"/>
      <c r="B27" s="97"/>
      <c r="C27" s="97"/>
      <c r="D27" s="144"/>
      <c r="E27" s="98"/>
      <c r="F27" s="97"/>
      <c r="G27" s="98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</row>
    <row r="28">
      <c r="A28" s="97"/>
      <c r="B28" s="97"/>
      <c r="C28" s="97"/>
      <c r="D28" s="144"/>
      <c r="E28" s="98"/>
      <c r="F28" s="97"/>
      <c r="G28" s="98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>
      <c r="A29" s="97"/>
      <c r="B29" s="97"/>
      <c r="C29" s="97"/>
      <c r="D29" s="144"/>
      <c r="E29" s="98"/>
      <c r="F29" s="97"/>
      <c r="G29" s="98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</row>
    <row r="30">
      <c r="A30" s="97"/>
      <c r="B30" s="97"/>
      <c r="C30" s="97"/>
      <c r="D30" s="144"/>
      <c r="E30" s="98"/>
      <c r="F30" s="97"/>
      <c r="G30" s="98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>
      <c r="A31" s="97"/>
      <c r="B31" s="97"/>
      <c r="C31" s="97"/>
      <c r="D31" s="144"/>
      <c r="E31" s="98"/>
      <c r="F31" s="97"/>
      <c r="G31" s="98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</row>
    <row r="32">
      <c r="A32" s="97"/>
      <c r="B32" s="97"/>
      <c r="C32" s="97"/>
      <c r="D32" s="144"/>
      <c r="E32" s="98"/>
      <c r="F32" s="97"/>
      <c r="G32" s="98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</row>
    <row r="33">
      <c r="A33" s="97"/>
      <c r="B33" s="97"/>
      <c r="C33" s="97"/>
      <c r="D33" s="144"/>
      <c r="E33" s="98"/>
      <c r="F33" s="97"/>
      <c r="G33" s="98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</row>
    <row r="34">
      <c r="A34" s="97"/>
      <c r="B34" s="97"/>
      <c r="C34" s="97"/>
      <c r="D34" s="144"/>
      <c r="E34" s="98"/>
      <c r="F34" s="97"/>
      <c r="G34" s="98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</row>
    <row r="35">
      <c r="A35" s="97"/>
      <c r="B35" s="97"/>
      <c r="C35" s="97"/>
      <c r="D35" s="144"/>
      <c r="E35" s="98"/>
      <c r="F35" s="97"/>
      <c r="G35" s="98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</row>
    <row r="36">
      <c r="A36" s="97"/>
      <c r="B36" s="97"/>
      <c r="C36" s="97"/>
      <c r="D36" s="144"/>
      <c r="E36" s="98"/>
      <c r="F36" s="97"/>
      <c r="G36" s="98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</row>
    <row r="37">
      <c r="A37" s="97"/>
      <c r="B37" s="97"/>
      <c r="C37" s="97"/>
      <c r="D37" s="144"/>
      <c r="E37" s="98"/>
      <c r="F37" s="97"/>
      <c r="G37" s="98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</row>
    <row r="38">
      <c r="A38" s="97"/>
      <c r="B38" s="97"/>
      <c r="C38" s="97"/>
      <c r="D38" s="144"/>
      <c r="E38" s="98"/>
      <c r="F38" s="97"/>
      <c r="G38" s="98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>
      <c r="A39" s="97"/>
      <c r="B39" s="97"/>
      <c r="C39" s="97"/>
      <c r="D39" s="144"/>
      <c r="E39" s="98"/>
      <c r="F39" s="97"/>
      <c r="G39" s="98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</row>
    <row r="40">
      <c r="A40" s="97"/>
      <c r="B40" s="97"/>
      <c r="C40" s="97"/>
      <c r="D40" s="144"/>
      <c r="E40" s="98"/>
      <c r="F40" s="97"/>
      <c r="G40" s="98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>
      <c r="A41" s="97"/>
      <c r="B41" s="97"/>
      <c r="C41" s="97"/>
      <c r="D41" s="144"/>
      <c r="E41" s="98"/>
      <c r="F41" s="97"/>
      <c r="G41" s="98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</row>
    <row r="42">
      <c r="A42" s="97"/>
      <c r="B42" s="97"/>
      <c r="C42" s="97"/>
      <c r="D42" s="144"/>
      <c r="E42" s="98"/>
      <c r="F42" s="97"/>
      <c r="G42" s="98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>
      <c r="A43" s="97"/>
      <c r="B43" s="97"/>
      <c r="C43" s="97"/>
      <c r="D43" s="144"/>
      <c r="E43" s="98"/>
      <c r="F43" s="97"/>
      <c r="G43" s="98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</row>
    <row r="44">
      <c r="A44" s="97"/>
      <c r="B44" s="97"/>
      <c r="C44" s="97"/>
      <c r="D44" s="144"/>
      <c r="E44" s="98"/>
      <c r="F44" s="97"/>
      <c r="G44" s="98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>
      <c r="A45" s="97"/>
      <c r="B45" s="97"/>
      <c r="C45" s="97"/>
      <c r="D45" s="144"/>
      <c r="E45" s="98"/>
      <c r="F45" s="97"/>
      <c r="G45" s="98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</row>
    <row r="46">
      <c r="A46" s="97"/>
      <c r="B46" s="97"/>
      <c r="C46" s="97"/>
      <c r="D46" s="144"/>
      <c r="E46" s="98"/>
      <c r="F46" s="97"/>
      <c r="G46" s="98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>
      <c r="A47" s="97"/>
      <c r="B47" s="97"/>
      <c r="C47" s="97"/>
      <c r="D47" s="144"/>
      <c r="E47" s="98"/>
      <c r="F47" s="97"/>
      <c r="G47" s="98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</row>
    <row r="48">
      <c r="A48" s="97"/>
      <c r="B48" s="97"/>
      <c r="C48" s="97"/>
      <c r="D48" s="144"/>
      <c r="E48" s="98"/>
      <c r="F48" s="97"/>
      <c r="G48" s="98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>
      <c r="A49" s="97"/>
      <c r="B49" s="97"/>
      <c r="C49" s="97"/>
      <c r="D49" s="144"/>
      <c r="E49" s="98"/>
      <c r="F49" s="97"/>
      <c r="G49" s="98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</row>
    <row r="50">
      <c r="A50" s="97"/>
      <c r="B50" s="97"/>
      <c r="C50" s="97"/>
      <c r="D50" s="144"/>
      <c r="E50" s="98"/>
      <c r="F50" s="97"/>
      <c r="G50" s="98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>
      <c r="A51" s="97"/>
      <c r="B51" s="97"/>
      <c r="C51" s="97"/>
      <c r="D51" s="144"/>
      <c r="E51" s="98"/>
      <c r="F51" s="97"/>
      <c r="G51" s="98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</row>
    <row r="52">
      <c r="A52" s="97"/>
      <c r="B52" s="97"/>
      <c r="C52" s="97"/>
      <c r="D52" s="144"/>
      <c r="E52" s="98"/>
      <c r="F52" s="97"/>
      <c r="G52" s="98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>
      <c r="A53" s="97"/>
      <c r="B53" s="97"/>
      <c r="C53" s="97"/>
      <c r="D53" s="144"/>
      <c r="E53" s="98"/>
      <c r="F53" s="97"/>
      <c r="G53" s="98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</row>
    <row r="54">
      <c r="A54" s="97"/>
      <c r="B54" s="97"/>
      <c r="C54" s="97"/>
      <c r="D54" s="144"/>
      <c r="E54" s="98"/>
      <c r="F54" s="97"/>
      <c r="G54" s="98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>
      <c r="A55" s="97"/>
      <c r="B55" s="97"/>
      <c r="C55" s="97"/>
      <c r="D55" s="144"/>
      <c r="E55" s="98"/>
      <c r="F55" s="97"/>
      <c r="G55" s="98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</row>
    <row r="56">
      <c r="A56" s="97"/>
      <c r="B56" s="97"/>
      <c r="C56" s="97"/>
      <c r="D56" s="144"/>
      <c r="E56" s="98"/>
      <c r="F56" s="97"/>
      <c r="G56" s="98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>
      <c r="A57" s="97"/>
      <c r="B57" s="97"/>
      <c r="C57" s="97"/>
      <c r="D57" s="144"/>
      <c r="E57" s="98"/>
      <c r="F57" s="97"/>
      <c r="G57" s="98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</row>
    <row r="58">
      <c r="A58" s="97"/>
      <c r="B58" s="97"/>
      <c r="C58" s="97"/>
      <c r="D58" s="144"/>
      <c r="E58" s="98"/>
      <c r="F58" s="97"/>
      <c r="G58" s="98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>
      <c r="A59" s="97"/>
      <c r="B59" s="97"/>
      <c r="C59" s="97"/>
      <c r="D59" s="144"/>
      <c r="E59" s="98"/>
      <c r="F59" s="97"/>
      <c r="G59" s="98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</row>
    <row r="60">
      <c r="A60" s="97"/>
      <c r="B60" s="97"/>
      <c r="C60" s="97"/>
      <c r="D60" s="144"/>
      <c r="E60" s="98"/>
      <c r="F60" s="97"/>
      <c r="G60" s="98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>
      <c r="A61" s="97"/>
      <c r="B61" s="97"/>
      <c r="C61" s="97"/>
      <c r="D61" s="144"/>
      <c r="E61" s="98"/>
      <c r="F61" s="97"/>
      <c r="G61" s="98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</row>
    <row r="62">
      <c r="A62" s="97"/>
      <c r="B62" s="97"/>
      <c r="C62" s="97"/>
      <c r="D62" s="144"/>
      <c r="E62" s="98"/>
      <c r="F62" s="97"/>
      <c r="G62" s="98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>
      <c r="A63" s="97"/>
      <c r="B63" s="97"/>
      <c r="C63" s="97"/>
      <c r="D63" s="144"/>
      <c r="E63" s="98"/>
      <c r="F63" s="97"/>
      <c r="G63" s="98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</row>
    <row r="64">
      <c r="A64" s="97"/>
      <c r="B64" s="97"/>
      <c r="C64" s="97"/>
      <c r="D64" s="144"/>
      <c r="E64" s="98"/>
      <c r="F64" s="97"/>
      <c r="G64" s="98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>
      <c r="A65" s="97"/>
      <c r="B65" s="97"/>
      <c r="C65" s="97"/>
      <c r="D65" s="144"/>
      <c r="E65" s="98"/>
      <c r="F65" s="97"/>
      <c r="G65" s="98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</row>
    <row r="66">
      <c r="A66" s="97"/>
      <c r="B66" s="97"/>
      <c r="C66" s="97"/>
      <c r="D66" s="144"/>
      <c r="E66" s="98"/>
      <c r="F66" s="97"/>
      <c r="G66" s="98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>
      <c r="A67" s="97"/>
      <c r="B67" s="97"/>
      <c r="C67" s="97"/>
      <c r="D67" s="144"/>
      <c r="E67" s="98"/>
      <c r="F67" s="97"/>
      <c r="G67" s="98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</row>
    <row r="68">
      <c r="A68" s="97"/>
      <c r="B68" s="97"/>
      <c r="C68" s="97"/>
      <c r="D68" s="144"/>
      <c r="E68" s="98"/>
      <c r="F68" s="97"/>
      <c r="G68" s="98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>
      <c r="A69" s="97"/>
      <c r="B69" s="97"/>
      <c r="C69" s="97"/>
      <c r="D69" s="144"/>
      <c r="E69" s="98"/>
      <c r="F69" s="97"/>
      <c r="G69" s="98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</row>
    <row r="70">
      <c r="A70" s="97"/>
      <c r="B70" s="97"/>
      <c r="C70" s="97"/>
      <c r="D70" s="144"/>
      <c r="E70" s="98"/>
      <c r="F70" s="97"/>
      <c r="G70" s="98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>
      <c r="A71" s="97"/>
      <c r="B71" s="97"/>
      <c r="C71" s="97"/>
      <c r="D71" s="144"/>
      <c r="E71" s="98"/>
      <c r="F71" s="97"/>
      <c r="G71" s="98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</row>
    <row r="72">
      <c r="A72" s="97"/>
      <c r="B72" s="97"/>
      <c r="C72" s="97"/>
      <c r="D72" s="144"/>
      <c r="E72" s="98"/>
      <c r="F72" s="97"/>
      <c r="G72" s="98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>
      <c r="A73" s="97"/>
      <c r="B73" s="97"/>
      <c r="C73" s="97"/>
      <c r="D73" s="144"/>
      <c r="E73" s="98"/>
      <c r="F73" s="97"/>
      <c r="G73" s="98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</row>
    <row r="74">
      <c r="A74" s="97"/>
      <c r="B74" s="97"/>
      <c r="C74" s="97"/>
      <c r="D74" s="144"/>
      <c r="E74" s="98"/>
      <c r="F74" s="97"/>
      <c r="G74" s="98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>
      <c r="A75" s="97"/>
      <c r="B75" s="97"/>
      <c r="C75" s="97"/>
      <c r="D75" s="144"/>
      <c r="E75" s="98"/>
      <c r="F75" s="97"/>
      <c r="G75" s="98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</row>
    <row r="76">
      <c r="A76" s="97"/>
      <c r="B76" s="97"/>
      <c r="C76" s="97"/>
      <c r="D76" s="144"/>
      <c r="E76" s="98"/>
      <c r="F76" s="97"/>
      <c r="G76" s="98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>
      <c r="A77" s="97"/>
      <c r="B77" s="97"/>
      <c r="C77" s="97"/>
      <c r="D77" s="144"/>
      <c r="E77" s="98"/>
      <c r="F77" s="97"/>
      <c r="G77" s="98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</row>
    <row r="78">
      <c r="A78" s="97"/>
      <c r="B78" s="97"/>
      <c r="C78" s="97"/>
      <c r="D78" s="144"/>
      <c r="E78" s="98"/>
      <c r="F78" s="97"/>
      <c r="G78" s="98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>
      <c r="A79" s="97"/>
      <c r="B79" s="97"/>
      <c r="C79" s="97"/>
      <c r="D79" s="144"/>
      <c r="E79" s="98"/>
      <c r="F79" s="97"/>
      <c r="G79" s="98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</row>
    <row r="80">
      <c r="A80" s="97"/>
      <c r="B80" s="97"/>
      <c r="C80" s="97"/>
      <c r="D80" s="144"/>
      <c r="E80" s="98"/>
      <c r="F80" s="97"/>
      <c r="G80" s="98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</row>
    <row r="81">
      <c r="A81" s="97"/>
      <c r="B81" s="97"/>
      <c r="C81" s="97"/>
      <c r="D81" s="144"/>
      <c r="E81" s="98"/>
      <c r="F81" s="97"/>
      <c r="G81" s="98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</row>
    <row r="82">
      <c r="A82" s="97"/>
      <c r="B82" s="97"/>
      <c r="C82" s="97"/>
      <c r="D82" s="144"/>
      <c r="E82" s="98"/>
      <c r="F82" s="97"/>
      <c r="G82" s="98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</row>
    <row r="83">
      <c r="A83" s="97"/>
      <c r="B83" s="97"/>
      <c r="C83" s="97"/>
      <c r="D83" s="144"/>
      <c r="E83" s="98"/>
      <c r="F83" s="97"/>
      <c r="G83" s="98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</row>
    <row r="84">
      <c r="A84" s="97"/>
      <c r="B84" s="97"/>
      <c r="C84" s="97"/>
      <c r="D84" s="144"/>
      <c r="E84" s="98"/>
      <c r="F84" s="97"/>
      <c r="G84" s="98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</row>
    <row r="85">
      <c r="A85" s="97"/>
      <c r="B85" s="97"/>
      <c r="C85" s="97"/>
      <c r="D85" s="144"/>
      <c r="E85" s="98"/>
      <c r="F85" s="97"/>
      <c r="G85" s="98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</row>
    <row r="86">
      <c r="A86" s="97"/>
      <c r="B86" s="97"/>
      <c r="C86" s="97"/>
      <c r="D86" s="144"/>
      <c r="E86" s="98"/>
      <c r="F86" s="97"/>
      <c r="G86" s="98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</row>
    <row r="87">
      <c r="A87" s="97"/>
      <c r="B87" s="97"/>
      <c r="C87" s="97"/>
      <c r="D87" s="144"/>
      <c r="E87" s="98"/>
      <c r="F87" s="97"/>
      <c r="G87" s="98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</row>
    <row r="88">
      <c r="A88" s="97"/>
      <c r="B88" s="97"/>
      <c r="C88" s="97"/>
      <c r="D88" s="144"/>
      <c r="E88" s="98"/>
      <c r="F88" s="97"/>
      <c r="G88" s="98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</row>
    <row r="89">
      <c r="A89" s="97"/>
      <c r="B89" s="97"/>
      <c r="C89" s="97"/>
      <c r="D89" s="144"/>
      <c r="E89" s="98"/>
      <c r="F89" s="97"/>
      <c r="G89" s="98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</row>
    <row r="90">
      <c r="A90" s="97"/>
      <c r="B90" s="97"/>
      <c r="C90" s="97"/>
      <c r="D90" s="144"/>
      <c r="E90" s="98"/>
      <c r="F90" s="97"/>
      <c r="G90" s="98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</row>
    <row r="91">
      <c r="A91" s="97"/>
      <c r="B91" s="97"/>
      <c r="C91" s="97"/>
      <c r="D91" s="144"/>
      <c r="E91" s="98"/>
      <c r="F91" s="97"/>
      <c r="G91" s="98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</row>
    <row r="92">
      <c r="A92" s="97"/>
      <c r="B92" s="97"/>
      <c r="C92" s="97"/>
      <c r="D92" s="144"/>
      <c r="E92" s="98"/>
      <c r="F92" s="97"/>
      <c r="G92" s="98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</row>
    <row r="93">
      <c r="A93" s="97"/>
      <c r="B93" s="97"/>
      <c r="C93" s="97"/>
      <c r="D93" s="144"/>
      <c r="E93" s="98"/>
      <c r="F93" s="97"/>
      <c r="G93" s="98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</row>
    <row r="94">
      <c r="A94" s="97"/>
      <c r="B94" s="97"/>
      <c r="C94" s="97"/>
      <c r="D94" s="144"/>
      <c r="E94" s="98"/>
      <c r="F94" s="97"/>
      <c r="G94" s="98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</row>
    <row r="95">
      <c r="A95" s="97"/>
      <c r="B95" s="97"/>
      <c r="C95" s="97"/>
      <c r="D95" s="144"/>
      <c r="E95" s="98"/>
      <c r="F95" s="97"/>
      <c r="G95" s="98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</row>
    <row r="96">
      <c r="A96" s="97"/>
      <c r="B96" s="97"/>
      <c r="C96" s="97"/>
      <c r="D96" s="144"/>
      <c r="E96" s="98"/>
      <c r="F96" s="97"/>
      <c r="G96" s="98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</row>
    <row r="97">
      <c r="A97" s="97"/>
      <c r="B97" s="97"/>
      <c r="C97" s="97"/>
      <c r="D97" s="144"/>
      <c r="E97" s="98"/>
      <c r="F97" s="97"/>
      <c r="G97" s="98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</row>
    <row r="98">
      <c r="A98" s="97"/>
      <c r="B98" s="97"/>
      <c r="C98" s="97"/>
      <c r="D98" s="144"/>
      <c r="E98" s="98"/>
      <c r="F98" s="97"/>
      <c r="G98" s="98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</row>
    <row r="99">
      <c r="A99" s="97"/>
      <c r="B99" s="97"/>
      <c r="C99" s="97"/>
      <c r="D99" s="144"/>
      <c r="E99" s="98"/>
      <c r="F99" s="97"/>
      <c r="G99" s="98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</row>
    <row r="100">
      <c r="A100" s="97"/>
      <c r="B100" s="97"/>
      <c r="C100" s="97"/>
      <c r="D100" s="144"/>
      <c r="E100" s="98"/>
      <c r="F100" s="97"/>
      <c r="G100" s="98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</row>
    <row r="101">
      <c r="A101" s="97"/>
      <c r="B101" s="97"/>
      <c r="C101" s="97"/>
      <c r="D101" s="144"/>
      <c r="E101" s="98"/>
      <c r="F101" s="97"/>
      <c r="G101" s="98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</row>
    <row r="102">
      <c r="A102" s="97"/>
      <c r="B102" s="97"/>
      <c r="C102" s="97"/>
      <c r="D102" s="144"/>
      <c r="E102" s="98"/>
      <c r="F102" s="97"/>
      <c r="G102" s="98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</row>
    <row r="103">
      <c r="A103" s="97"/>
      <c r="B103" s="97"/>
      <c r="C103" s="97"/>
      <c r="D103" s="144"/>
      <c r="E103" s="98"/>
      <c r="F103" s="97"/>
      <c r="G103" s="98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</row>
    <row r="104">
      <c r="A104" s="97"/>
      <c r="B104" s="97"/>
      <c r="C104" s="97"/>
      <c r="D104" s="144"/>
      <c r="E104" s="98"/>
      <c r="F104" s="97"/>
      <c r="G104" s="98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</row>
    <row r="105">
      <c r="A105" s="97"/>
      <c r="B105" s="97"/>
      <c r="C105" s="97"/>
      <c r="D105" s="144"/>
      <c r="E105" s="98"/>
      <c r="F105" s="97"/>
      <c r="G105" s="98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</row>
    <row r="106">
      <c r="A106" s="97"/>
      <c r="B106" s="97"/>
      <c r="C106" s="97"/>
      <c r="D106" s="144"/>
      <c r="E106" s="98"/>
      <c r="F106" s="97"/>
      <c r="G106" s="98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</row>
    <row r="107">
      <c r="A107" s="97"/>
      <c r="B107" s="97"/>
      <c r="C107" s="97"/>
      <c r="D107" s="144"/>
      <c r="E107" s="98"/>
      <c r="F107" s="97"/>
      <c r="G107" s="98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</row>
    <row r="108">
      <c r="A108" s="97"/>
      <c r="B108" s="97"/>
      <c r="C108" s="97"/>
      <c r="D108" s="144"/>
      <c r="E108" s="98"/>
      <c r="F108" s="97"/>
      <c r="G108" s="98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</row>
    <row r="109">
      <c r="A109" s="97"/>
      <c r="B109" s="97"/>
      <c r="C109" s="97"/>
      <c r="D109" s="144"/>
      <c r="E109" s="98"/>
      <c r="F109" s="97"/>
      <c r="G109" s="98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</row>
    <row r="110">
      <c r="A110" s="97"/>
      <c r="B110" s="97"/>
      <c r="C110" s="97"/>
      <c r="D110" s="144"/>
      <c r="E110" s="98"/>
      <c r="F110" s="97"/>
      <c r="G110" s="98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</row>
    <row r="111">
      <c r="A111" s="97"/>
      <c r="B111" s="97"/>
      <c r="C111" s="97"/>
      <c r="D111" s="144"/>
      <c r="E111" s="98"/>
      <c r="F111" s="97"/>
      <c r="G111" s="98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</row>
    <row r="112">
      <c r="A112" s="97"/>
      <c r="B112" s="97"/>
      <c r="C112" s="97"/>
      <c r="D112" s="144"/>
      <c r="E112" s="98"/>
      <c r="F112" s="97"/>
      <c r="G112" s="98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</row>
    <row r="113">
      <c r="A113" s="97"/>
      <c r="B113" s="97"/>
      <c r="C113" s="97"/>
      <c r="D113" s="144"/>
      <c r="E113" s="98"/>
      <c r="F113" s="97"/>
      <c r="G113" s="98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</row>
    <row r="114">
      <c r="A114" s="97"/>
      <c r="B114" s="97"/>
      <c r="C114" s="97"/>
      <c r="D114" s="144"/>
      <c r="E114" s="98"/>
      <c r="F114" s="97"/>
      <c r="G114" s="98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</row>
    <row r="115">
      <c r="A115" s="97"/>
      <c r="B115" s="97"/>
      <c r="C115" s="97"/>
      <c r="D115" s="144"/>
      <c r="E115" s="98"/>
      <c r="F115" s="97"/>
      <c r="G115" s="98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</row>
    <row r="116">
      <c r="A116" s="97"/>
      <c r="B116" s="97"/>
      <c r="C116" s="97"/>
      <c r="D116" s="144"/>
      <c r="E116" s="98"/>
      <c r="F116" s="97"/>
      <c r="G116" s="98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</row>
    <row r="117">
      <c r="A117" s="97"/>
      <c r="B117" s="97"/>
      <c r="C117" s="97"/>
      <c r="D117" s="144"/>
      <c r="E117" s="98"/>
      <c r="F117" s="97"/>
      <c r="G117" s="98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</row>
    <row r="118">
      <c r="A118" s="97"/>
      <c r="B118" s="97"/>
      <c r="C118" s="97"/>
      <c r="D118" s="144"/>
      <c r="E118" s="98"/>
      <c r="F118" s="97"/>
      <c r="G118" s="98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</row>
    <row r="119">
      <c r="A119" s="97"/>
      <c r="B119" s="97"/>
      <c r="C119" s="97"/>
      <c r="D119" s="144"/>
      <c r="E119" s="98"/>
      <c r="F119" s="97"/>
      <c r="G119" s="98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</row>
    <row r="120">
      <c r="A120" s="97"/>
      <c r="B120" s="97"/>
      <c r="C120" s="97"/>
      <c r="D120" s="144"/>
      <c r="E120" s="98"/>
      <c r="F120" s="97"/>
      <c r="G120" s="98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</row>
    <row r="121">
      <c r="A121" s="97"/>
      <c r="B121" s="97"/>
      <c r="C121" s="97"/>
      <c r="D121" s="144"/>
      <c r="E121" s="98"/>
      <c r="F121" s="97"/>
      <c r="G121" s="98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</row>
    <row r="122">
      <c r="A122" s="97"/>
      <c r="B122" s="97"/>
      <c r="C122" s="97"/>
      <c r="D122" s="144"/>
      <c r="E122" s="98"/>
      <c r="F122" s="97"/>
      <c r="G122" s="98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</row>
    <row r="123">
      <c r="A123" s="97"/>
      <c r="B123" s="97"/>
      <c r="C123" s="97"/>
      <c r="D123" s="144"/>
      <c r="E123" s="98"/>
      <c r="F123" s="97"/>
      <c r="G123" s="98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</row>
    <row r="124">
      <c r="A124" s="97"/>
      <c r="B124" s="97"/>
      <c r="C124" s="97"/>
      <c r="D124" s="144"/>
      <c r="E124" s="98"/>
      <c r="F124" s="97"/>
      <c r="G124" s="98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</row>
    <row r="125">
      <c r="A125" s="97"/>
      <c r="B125" s="97"/>
      <c r="C125" s="97"/>
      <c r="D125" s="144"/>
      <c r="E125" s="98"/>
      <c r="F125" s="97"/>
      <c r="G125" s="98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</row>
    <row r="126">
      <c r="A126" s="97"/>
      <c r="B126" s="97"/>
      <c r="C126" s="97"/>
      <c r="D126" s="144"/>
      <c r="E126" s="98"/>
      <c r="F126" s="97"/>
      <c r="G126" s="98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</row>
    <row r="127">
      <c r="A127" s="97"/>
      <c r="B127" s="97"/>
      <c r="C127" s="97"/>
      <c r="D127" s="144"/>
      <c r="E127" s="98"/>
      <c r="F127" s="97"/>
      <c r="G127" s="98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</row>
    <row r="128">
      <c r="A128" s="97"/>
      <c r="B128" s="97"/>
      <c r="C128" s="97"/>
      <c r="D128" s="144"/>
      <c r="E128" s="98"/>
      <c r="F128" s="97"/>
      <c r="G128" s="98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</row>
    <row r="129">
      <c r="A129" s="97"/>
      <c r="B129" s="97"/>
      <c r="C129" s="97"/>
      <c r="D129" s="144"/>
      <c r="E129" s="98"/>
      <c r="F129" s="97"/>
      <c r="G129" s="98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</row>
    <row r="130">
      <c r="A130" s="97"/>
      <c r="B130" s="97"/>
      <c r="C130" s="97"/>
      <c r="D130" s="144"/>
      <c r="E130" s="98"/>
      <c r="F130" s="97"/>
      <c r="G130" s="98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</row>
    <row r="131">
      <c r="A131" s="97"/>
      <c r="B131" s="97"/>
      <c r="C131" s="97"/>
      <c r="D131" s="144"/>
      <c r="E131" s="98"/>
      <c r="F131" s="97"/>
      <c r="G131" s="98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</row>
    <row r="132">
      <c r="A132" s="97"/>
      <c r="B132" s="97"/>
      <c r="C132" s="97"/>
      <c r="D132" s="144"/>
      <c r="E132" s="98"/>
      <c r="F132" s="97"/>
      <c r="G132" s="98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</row>
    <row r="133">
      <c r="A133" s="97"/>
      <c r="B133" s="97"/>
      <c r="C133" s="97"/>
      <c r="D133" s="144"/>
      <c r="E133" s="98"/>
      <c r="F133" s="97"/>
      <c r="G133" s="98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</row>
    <row r="134">
      <c r="A134" s="97"/>
      <c r="B134" s="97"/>
      <c r="C134" s="97"/>
      <c r="D134" s="144"/>
      <c r="E134" s="98"/>
      <c r="F134" s="97"/>
      <c r="G134" s="98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</row>
    <row r="135">
      <c r="A135" s="97"/>
      <c r="B135" s="97"/>
      <c r="C135" s="97"/>
      <c r="D135" s="144"/>
      <c r="E135" s="98"/>
      <c r="F135" s="97"/>
      <c r="G135" s="98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</row>
    <row r="136">
      <c r="A136" s="97"/>
      <c r="B136" s="97"/>
      <c r="C136" s="97"/>
      <c r="D136" s="144"/>
      <c r="E136" s="98"/>
      <c r="F136" s="97"/>
      <c r="G136" s="98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</row>
    <row r="137">
      <c r="A137" s="97"/>
      <c r="B137" s="97"/>
      <c r="C137" s="97"/>
      <c r="D137" s="144"/>
      <c r="E137" s="98"/>
      <c r="F137" s="97"/>
      <c r="G137" s="98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</row>
    <row r="138">
      <c r="A138" s="97"/>
      <c r="B138" s="97"/>
      <c r="C138" s="97"/>
      <c r="D138" s="144"/>
      <c r="E138" s="98"/>
      <c r="F138" s="97"/>
      <c r="G138" s="98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</row>
    <row r="139">
      <c r="A139" s="97"/>
      <c r="B139" s="97"/>
      <c r="C139" s="97"/>
      <c r="D139" s="144"/>
      <c r="E139" s="98"/>
      <c r="F139" s="97"/>
      <c r="G139" s="98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</row>
    <row r="140">
      <c r="A140" s="97"/>
      <c r="B140" s="97"/>
      <c r="C140" s="97"/>
      <c r="D140" s="144"/>
      <c r="E140" s="98"/>
      <c r="F140" s="97"/>
      <c r="G140" s="98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</row>
    <row r="141">
      <c r="A141" s="97"/>
      <c r="B141" s="97"/>
      <c r="C141" s="97"/>
      <c r="D141" s="144"/>
      <c r="E141" s="98"/>
      <c r="F141" s="97"/>
      <c r="G141" s="98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</row>
    <row r="142">
      <c r="A142" s="97"/>
      <c r="B142" s="97"/>
      <c r="C142" s="97"/>
      <c r="D142" s="144"/>
      <c r="E142" s="98"/>
      <c r="F142" s="97"/>
      <c r="G142" s="98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</row>
    <row r="143">
      <c r="A143" s="97"/>
      <c r="B143" s="97"/>
      <c r="C143" s="97"/>
      <c r="D143" s="144"/>
      <c r="E143" s="98"/>
      <c r="F143" s="97"/>
      <c r="G143" s="98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</row>
    <row r="144">
      <c r="A144" s="97"/>
      <c r="B144" s="97"/>
      <c r="C144" s="97"/>
      <c r="D144" s="144"/>
      <c r="E144" s="98"/>
      <c r="F144" s="97"/>
      <c r="G144" s="98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</row>
    <row r="145">
      <c r="A145" s="97"/>
      <c r="B145" s="97"/>
      <c r="C145" s="97"/>
      <c r="D145" s="144"/>
      <c r="E145" s="98"/>
      <c r="F145" s="97"/>
      <c r="G145" s="98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</row>
    <row r="146">
      <c r="A146" s="97"/>
      <c r="B146" s="97"/>
      <c r="C146" s="97"/>
      <c r="D146" s="144"/>
      <c r="E146" s="98"/>
      <c r="F146" s="97"/>
      <c r="G146" s="98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</row>
    <row r="147">
      <c r="A147" s="97"/>
      <c r="B147" s="97"/>
      <c r="C147" s="97"/>
      <c r="D147" s="144"/>
      <c r="E147" s="98"/>
      <c r="F147" s="97"/>
      <c r="G147" s="98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</row>
    <row r="148">
      <c r="A148" s="97"/>
      <c r="B148" s="97"/>
      <c r="C148" s="97"/>
      <c r="D148" s="144"/>
      <c r="E148" s="98"/>
      <c r="F148" s="97"/>
      <c r="G148" s="98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</row>
    <row r="149">
      <c r="A149" s="97"/>
      <c r="B149" s="97"/>
      <c r="C149" s="97"/>
      <c r="D149" s="144"/>
      <c r="E149" s="98"/>
      <c r="F149" s="97"/>
      <c r="G149" s="98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</row>
    <row r="150">
      <c r="A150" s="97"/>
      <c r="B150" s="97"/>
      <c r="C150" s="97"/>
      <c r="D150" s="144"/>
      <c r="E150" s="98"/>
      <c r="F150" s="97"/>
      <c r="G150" s="98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</row>
    <row r="151">
      <c r="A151" s="97"/>
      <c r="B151" s="97"/>
      <c r="C151" s="97"/>
      <c r="D151" s="144"/>
      <c r="E151" s="98"/>
      <c r="F151" s="97"/>
      <c r="G151" s="98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</row>
    <row r="152">
      <c r="A152" s="97"/>
      <c r="B152" s="97"/>
      <c r="C152" s="97"/>
      <c r="D152" s="144"/>
      <c r="E152" s="98"/>
      <c r="F152" s="97"/>
      <c r="G152" s="98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</row>
    <row r="153">
      <c r="A153" s="97"/>
      <c r="B153" s="97"/>
      <c r="C153" s="97"/>
      <c r="D153" s="144"/>
      <c r="E153" s="98"/>
      <c r="F153" s="97"/>
      <c r="G153" s="98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</row>
    <row r="154">
      <c r="A154" s="97"/>
      <c r="B154" s="97"/>
      <c r="C154" s="97"/>
      <c r="D154" s="144"/>
      <c r="E154" s="98"/>
      <c r="F154" s="97"/>
      <c r="G154" s="98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</row>
    <row r="155">
      <c r="A155" s="97"/>
      <c r="B155" s="97"/>
      <c r="C155" s="97"/>
      <c r="D155" s="144"/>
      <c r="E155" s="98"/>
      <c r="F155" s="97"/>
      <c r="G155" s="98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</row>
    <row r="156">
      <c r="A156" s="97"/>
      <c r="B156" s="97"/>
      <c r="C156" s="97"/>
      <c r="D156" s="144"/>
      <c r="E156" s="98"/>
      <c r="F156" s="97"/>
      <c r="G156" s="98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</row>
    <row r="157">
      <c r="A157" s="97"/>
      <c r="B157" s="97"/>
      <c r="C157" s="97"/>
      <c r="D157" s="144"/>
      <c r="E157" s="98"/>
      <c r="F157" s="97"/>
      <c r="G157" s="98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</row>
    <row r="158">
      <c r="A158" s="97"/>
      <c r="B158" s="97"/>
      <c r="C158" s="97"/>
      <c r="D158" s="144"/>
      <c r="E158" s="98"/>
      <c r="F158" s="97"/>
      <c r="G158" s="98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</row>
    <row r="159">
      <c r="A159" s="97"/>
      <c r="B159" s="97"/>
      <c r="C159" s="97"/>
      <c r="D159" s="144"/>
      <c r="E159" s="98"/>
      <c r="F159" s="97"/>
      <c r="G159" s="98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</row>
    <row r="160">
      <c r="A160" s="97"/>
      <c r="B160" s="97"/>
      <c r="C160" s="97"/>
      <c r="D160" s="144"/>
      <c r="E160" s="98"/>
      <c r="F160" s="97"/>
      <c r="G160" s="98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</row>
    <row r="161">
      <c r="A161" s="97"/>
      <c r="B161" s="97"/>
      <c r="C161" s="97"/>
      <c r="D161" s="144"/>
      <c r="E161" s="98"/>
      <c r="F161" s="97"/>
      <c r="G161" s="98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</row>
    <row r="162">
      <c r="A162" s="97"/>
      <c r="B162" s="97"/>
      <c r="C162" s="97"/>
      <c r="D162" s="144"/>
      <c r="E162" s="98"/>
      <c r="F162" s="97"/>
      <c r="G162" s="98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</row>
    <row r="163">
      <c r="A163" s="97"/>
      <c r="B163" s="97"/>
      <c r="C163" s="97"/>
      <c r="D163" s="144"/>
      <c r="E163" s="98"/>
      <c r="F163" s="97"/>
      <c r="G163" s="98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</row>
    <row r="164">
      <c r="A164" s="97"/>
      <c r="B164" s="97"/>
      <c r="C164" s="97"/>
      <c r="D164" s="144"/>
      <c r="E164" s="98"/>
      <c r="F164" s="97"/>
      <c r="G164" s="98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</row>
    <row r="165">
      <c r="A165" s="97"/>
      <c r="B165" s="97"/>
      <c r="C165" s="97"/>
      <c r="D165" s="144"/>
      <c r="E165" s="98"/>
      <c r="F165" s="97"/>
      <c r="G165" s="98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</row>
    <row r="166">
      <c r="A166" s="97"/>
      <c r="B166" s="97"/>
      <c r="C166" s="97"/>
      <c r="D166" s="144"/>
      <c r="E166" s="98"/>
      <c r="F166" s="97"/>
      <c r="G166" s="98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</row>
    <row r="167">
      <c r="A167" s="97"/>
      <c r="B167" s="97"/>
      <c r="C167" s="97"/>
      <c r="D167" s="144"/>
      <c r="E167" s="98"/>
      <c r="F167" s="97"/>
      <c r="G167" s="98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</row>
    <row r="168">
      <c r="A168" s="97"/>
      <c r="B168" s="97"/>
      <c r="C168" s="97"/>
      <c r="D168" s="144"/>
      <c r="E168" s="98"/>
      <c r="F168" s="97"/>
      <c r="G168" s="98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</row>
    <row r="169">
      <c r="A169" s="97"/>
      <c r="B169" s="97"/>
      <c r="C169" s="97"/>
      <c r="D169" s="144"/>
      <c r="E169" s="98"/>
      <c r="F169" s="97"/>
      <c r="G169" s="98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</row>
    <row r="170">
      <c r="A170" s="97"/>
      <c r="B170" s="97"/>
      <c r="C170" s="97"/>
      <c r="D170" s="144"/>
      <c r="E170" s="98"/>
      <c r="F170" s="97"/>
      <c r="G170" s="98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</row>
    <row r="171">
      <c r="A171" s="97"/>
      <c r="B171" s="97"/>
      <c r="C171" s="97"/>
      <c r="D171" s="144"/>
      <c r="E171" s="98"/>
      <c r="F171" s="97"/>
      <c r="G171" s="98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</row>
    <row r="172">
      <c r="A172" s="97"/>
      <c r="B172" s="97"/>
      <c r="C172" s="97"/>
      <c r="D172" s="144"/>
      <c r="E172" s="98"/>
      <c r="F172" s="97"/>
      <c r="G172" s="98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</row>
    <row r="173">
      <c r="A173" s="97"/>
      <c r="B173" s="97"/>
      <c r="C173" s="97"/>
      <c r="D173" s="144"/>
      <c r="E173" s="98"/>
      <c r="F173" s="97"/>
      <c r="G173" s="98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</row>
    <row r="174">
      <c r="A174" s="97"/>
      <c r="B174" s="97"/>
      <c r="C174" s="97"/>
      <c r="D174" s="144"/>
      <c r="E174" s="98"/>
      <c r="F174" s="97"/>
      <c r="G174" s="98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</row>
    <row r="175">
      <c r="A175" s="97"/>
      <c r="B175" s="97"/>
      <c r="C175" s="97"/>
      <c r="D175" s="144"/>
      <c r="E175" s="98"/>
      <c r="F175" s="97"/>
      <c r="G175" s="98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</row>
    <row r="176">
      <c r="A176" s="97"/>
      <c r="B176" s="97"/>
      <c r="C176" s="97"/>
      <c r="D176" s="144"/>
      <c r="E176" s="98"/>
      <c r="F176" s="97"/>
      <c r="G176" s="98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</row>
    <row r="177">
      <c r="A177" s="97"/>
      <c r="B177" s="97"/>
      <c r="C177" s="97"/>
      <c r="D177" s="144"/>
      <c r="E177" s="98"/>
      <c r="F177" s="97"/>
      <c r="G177" s="98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</row>
    <row r="178">
      <c r="A178" s="97"/>
      <c r="B178" s="97"/>
      <c r="C178" s="97"/>
      <c r="D178" s="144"/>
      <c r="E178" s="98"/>
      <c r="F178" s="97"/>
      <c r="G178" s="98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</row>
    <row r="179">
      <c r="A179" s="97"/>
      <c r="B179" s="97"/>
      <c r="C179" s="97"/>
      <c r="D179" s="144"/>
      <c r="E179" s="98"/>
      <c r="F179" s="97"/>
      <c r="G179" s="98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</row>
    <row r="180">
      <c r="A180" s="97"/>
      <c r="B180" s="97"/>
      <c r="C180" s="97"/>
      <c r="D180" s="144"/>
      <c r="E180" s="98"/>
      <c r="F180" s="97"/>
      <c r="G180" s="98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</row>
    <row r="181">
      <c r="A181" s="97"/>
      <c r="B181" s="97"/>
      <c r="C181" s="97"/>
      <c r="D181" s="144"/>
      <c r="E181" s="98"/>
      <c r="F181" s="97"/>
      <c r="G181" s="98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</row>
    <row r="182">
      <c r="A182" s="97"/>
      <c r="B182" s="97"/>
      <c r="C182" s="97"/>
      <c r="D182" s="144"/>
      <c r="E182" s="98"/>
      <c r="F182" s="97"/>
      <c r="G182" s="98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</row>
    <row r="183">
      <c r="A183" s="97"/>
      <c r="B183" s="97"/>
      <c r="C183" s="97"/>
      <c r="D183" s="144"/>
      <c r="E183" s="98"/>
      <c r="F183" s="97"/>
      <c r="G183" s="98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</row>
    <row r="184">
      <c r="A184" s="97"/>
      <c r="B184" s="97"/>
      <c r="C184" s="97"/>
      <c r="D184" s="144"/>
      <c r="E184" s="98"/>
      <c r="F184" s="97"/>
      <c r="G184" s="98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</row>
    <row r="185">
      <c r="A185" s="97"/>
      <c r="B185" s="97"/>
      <c r="C185" s="97"/>
      <c r="D185" s="144"/>
      <c r="E185" s="98"/>
      <c r="F185" s="97"/>
      <c r="G185" s="98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</row>
    <row r="186">
      <c r="A186" s="97"/>
      <c r="B186" s="97"/>
      <c r="C186" s="97"/>
      <c r="D186" s="144"/>
      <c r="E186" s="98"/>
      <c r="F186" s="97"/>
      <c r="G186" s="98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</row>
    <row r="187">
      <c r="A187" s="97"/>
      <c r="B187" s="97"/>
      <c r="C187" s="97"/>
      <c r="D187" s="144"/>
      <c r="E187" s="98"/>
      <c r="F187" s="97"/>
      <c r="G187" s="98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</row>
    <row r="188">
      <c r="A188" s="97"/>
      <c r="B188" s="97"/>
      <c r="C188" s="97"/>
      <c r="D188" s="144"/>
      <c r="E188" s="98"/>
      <c r="F188" s="97"/>
      <c r="G188" s="98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</row>
    <row r="189">
      <c r="A189" s="97"/>
      <c r="B189" s="97"/>
      <c r="C189" s="97"/>
      <c r="D189" s="144"/>
      <c r="E189" s="98"/>
      <c r="F189" s="97"/>
      <c r="G189" s="98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</row>
    <row r="190">
      <c r="A190" s="97"/>
      <c r="B190" s="97"/>
      <c r="C190" s="97"/>
      <c r="D190" s="144"/>
      <c r="E190" s="98"/>
      <c r="F190" s="97"/>
      <c r="G190" s="98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</row>
    <row r="191">
      <c r="A191" s="97"/>
      <c r="B191" s="97"/>
      <c r="C191" s="97"/>
      <c r="D191" s="144"/>
      <c r="E191" s="98"/>
      <c r="F191" s="97"/>
      <c r="G191" s="98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</row>
    <row r="192">
      <c r="A192" s="97"/>
      <c r="B192" s="97"/>
      <c r="C192" s="97"/>
      <c r="D192" s="144"/>
      <c r="E192" s="98"/>
      <c r="F192" s="97"/>
      <c r="G192" s="98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</row>
    <row r="193">
      <c r="A193" s="97"/>
      <c r="B193" s="97"/>
      <c r="C193" s="97"/>
      <c r="D193" s="144"/>
      <c r="E193" s="98"/>
      <c r="F193" s="97"/>
      <c r="G193" s="98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</row>
    <row r="194">
      <c r="A194" s="97"/>
      <c r="B194" s="97"/>
      <c r="C194" s="97"/>
      <c r="D194" s="144"/>
      <c r="E194" s="98"/>
      <c r="F194" s="97"/>
      <c r="G194" s="98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</row>
    <row r="195">
      <c r="A195" s="97"/>
      <c r="B195" s="97"/>
      <c r="C195" s="97"/>
      <c r="D195" s="144"/>
      <c r="E195" s="98"/>
      <c r="F195" s="97"/>
      <c r="G195" s="98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</row>
    <row r="196">
      <c r="A196" s="97"/>
      <c r="B196" s="97"/>
      <c r="C196" s="97"/>
      <c r="D196" s="144"/>
      <c r="E196" s="98"/>
      <c r="F196" s="97"/>
      <c r="G196" s="98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</row>
    <row r="197">
      <c r="A197" s="97"/>
      <c r="B197" s="97"/>
      <c r="C197" s="97"/>
      <c r="D197" s="144"/>
      <c r="E197" s="98"/>
      <c r="F197" s="97"/>
      <c r="G197" s="98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</row>
    <row r="198">
      <c r="A198" s="97"/>
      <c r="B198" s="97"/>
      <c r="C198" s="97"/>
      <c r="D198" s="144"/>
      <c r="E198" s="98"/>
      <c r="F198" s="97"/>
      <c r="G198" s="98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</row>
    <row r="199">
      <c r="A199" s="97"/>
      <c r="B199" s="97"/>
      <c r="C199" s="97"/>
      <c r="D199" s="144"/>
      <c r="E199" s="98"/>
      <c r="F199" s="97"/>
      <c r="G199" s="98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</row>
    <row r="200">
      <c r="A200" s="97"/>
      <c r="B200" s="97"/>
      <c r="C200" s="97"/>
      <c r="D200" s="144"/>
      <c r="E200" s="98"/>
      <c r="F200" s="97"/>
      <c r="G200" s="98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</row>
    <row r="201">
      <c r="A201" s="97"/>
      <c r="B201" s="97"/>
      <c r="C201" s="97"/>
      <c r="D201" s="144"/>
      <c r="E201" s="98"/>
      <c r="F201" s="97"/>
      <c r="G201" s="98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</row>
    <row r="202">
      <c r="A202" s="97"/>
      <c r="B202" s="97"/>
      <c r="C202" s="97"/>
      <c r="D202" s="144"/>
      <c r="E202" s="98"/>
      <c r="F202" s="97"/>
      <c r="G202" s="98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</row>
    <row r="203">
      <c r="A203" s="97"/>
      <c r="B203" s="97"/>
      <c r="C203" s="97"/>
      <c r="D203" s="144"/>
      <c r="E203" s="98"/>
      <c r="F203" s="97"/>
      <c r="G203" s="98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</row>
    <row r="204">
      <c r="A204" s="97"/>
      <c r="B204" s="97"/>
      <c r="C204" s="97"/>
      <c r="D204" s="144"/>
      <c r="E204" s="98"/>
      <c r="F204" s="97"/>
      <c r="G204" s="98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</row>
    <row r="205">
      <c r="A205" s="97"/>
      <c r="B205" s="97"/>
      <c r="C205" s="97"/>
      <c r="D205" s="144"/>
      <c r="E205" s="98"/>
      <c r="F205" s="97"/>
      <c r="G205" s="98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</row>
    <row r="206">
      <c r="A206" s="97"/>
      <c r="B206" s="97"/>
      <c r="C206" s="97"/>
      <c r="D206" s="144"/>
      <c r="E206" s="98"/>
      <c r="F206" s="97"/>
      <c r="G206" s="98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</row>
    <row r="207">
      <c r="A207" s="97"/>
      <c r="B207" s="97"/>
      <c r="C207" s="97"/>
      <c r="D207" s="144"/>
      <c r="E207" s="98"/>
      <c r="F207" s="97"/>
      <c r="G207" s="98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</row>
    <row r="208">
      <c r="A208" s="97"/>
      <c r="B208" s="97"/>
      <c r="C208" s="97"/>
      <c r="D208" s="144"/>
      <c r="E208" s="98"/>
      <c r="F208" s="97"/>
      <c r="G208" s="98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</row>
    <row r="209">
      <c r="A209" s="97"/>
      <c r="B209" s="97"/>
      <c r="C209" s="97"/>
      <c r="D209" s="144"/>
      <c r="E209" s="98"/>
      <c r="F209" s="97"/>
      <c r="G209" s="98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</row>
    <row r="210">
      <c r="A210" s="97"/>
      <c r="B210" s="97"/>
      <c r="C210" s="97"/>
      <c r="D210" s="144"/>
      <c r="E210" s="98"/>
      <c r="F210" s="97"/>
      <c r="G210" s="98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</row>
    <row r="211">
      <c r="A211" s="97"/>
      <c r="B211" s="97"/>
      <c r="C211" s="97"/>
      <c r="D211" s="144"/>
      <c r="E211" s="98"/>
      <c r="F211" s="97"/>
      <c r="G211" s="98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</row>
    <row r="212">
      <c r="A212" s="97"/>
      <c r="B212" s="97"/>
      <c r="C212" s="97"/>
      <c r="D212" s="144"/>
      <c r="E212" s="98"/>
      <c r="F212" s="97"/>
      <c r="G212" s="98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</row>
    <row r="213">
      <c r="A213" s="97"/>
      <c r="B213" s="97"/>
      <c r="C213" s="97"/>
      <c r="D213" s="144"/>
      <c r="E213" s="98"/>
      <c r="F213" s="97"/>
      <c r="G213" s="98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</row>
    <row r="214">
      <c r="A214" s="97"/>
      <c r="B214" s="97"/>
      <c r="C214" s="97"/>
      <c r="D214" s="144"/>
      <c r="E214" s="98"/>
      <c r="F214" s="97"/>
      <c r="G214" s="98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</row>
    <row r="215">
      <c r="A215" s="97"/>
      <c r="B215" s="97"/>
      <c r="C215" s="97"/>
      <c r="D215" s="144"/>
      <c r="E215" s="98"/>
      <c r="F215" s="97"/>
      <c r="G215" s="98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</row>
    <row r="216">
      <c r="A216" s="97"/>
      <c r="B216" s="97"/>
      <c r="C216" s="97"/>
      <c r="D216" s="144"/>
      <c r="E216" s="98"/>
      <c r="F216" s="97"/>
      <c r="G216" s="98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</row>
    <row r="217">
      <c r="A217" s="97"/>
      <c r="B217" s="97"/>
      <c r="C217" s="97"/>
      <c r="D217" s="144"/>
      <c r="E217" s="98"/>
      <c r="F217" s="97"/>
      <c r="G217" s="98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</row>
    <row r="218">
      <c r="A218" s="97"/>
      <c r="B218" s="97"/>
      <c r="C218" s="97"/>
      <c r="D218" s="144"/>
      <c r="E218" s="98"/>
      <c r="F218" s="97"/>
      <c r="G218" s="98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</row>
    <row r="219">
      <c r="A219" s="97"/>
      <c r="B219" s="97"/>
      <c r="C219" s="97"/>
      <c r="D219" s="144"/>
      <c r="E219" s="98"/>
      <c r="F219" s="97"/>
      <c r="G219" s="98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</row>
    <row r="220">
      <c r="A220" s="97"/>
      <c r="B220" s="97"/>
      <c r="C220" s="97"/>
      <c r="D220" s="144"/>
      <c r="E220" s="98"/>
      <c r="F220" s="97"/>
      <c r="G220" s="98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</row>
    <row r="221">
      <c r="A221" s="97"/>
      <c r="B221" s="97"/>
      <c r="C221" s="97"/>
      <c r="D221" s="144"/>
      <c r="E221" s="98"/>
      <c r="F221" s="97"/>
      <c r="G221" s="98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</row>
    <row r="222">
      <c r="A222" s="97"/>
      <c r="B222" s="97"/>
      <c r="C222" s="97"/>
      <c r="D222" s="144"/>
      <c r="E222" s="98"/>
      <c r="F222" s="97"/>
      <c r="G222" s="98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</row>
    <row r="223">
      <c r="A223" s="97"/>
      <c r="B223" s="97"/>
      <c r="C223" s="97"/>
      <c r="D223" s="144"/>
      <c r="E223" s="98"/>
      <c r="F223" s="97"/>
      <c r="G223" s="98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</row>
    <row r="224">
      <c r="A224" s="97"/>
      <c r="B224" s="97"/>
      <c r="C224" s="97"/>
      <c r="D224" s="144"/>
      <c r="E224" s="98"/>
      <c r="F224" s="97"/>
      <c r="G224" s="98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</row>
    <row r="225">
      <c r="A225" s="97"/>
      <c r="B225" s="97"/>
      <c r="C225" s="97"/>
      <c r="D225" s="144"/>
      <c r="E225" s="98"/>
      <c r="F225" s="97"/>
      <c r="G225" s="98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</row>
    <row r="226">
      <c r="A226" s="97"/>
      <c r="B226" s="97"/>
      <c r="C226" s="97"/>
      <c r="D226" s="144"/>
      <c r="E226" s="98"/>
      <c r="F226" s="97"/>
      <c r="G226" s="98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</row>
    <row r="227">
      <c r="A227" s="97"/>
      <c r="B227" s="97"/>
      <c r="C227" s="97"/>
      <c r="D227" s="144"/>
      <c r="E227" s="98"/>
      <c r="F227" s="97"/>
      <c r="G227" s="98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</row>
    <row r="228">
      <c r="A228" s="97"/>
      <c r="B228" s="97"/>
      <c r="C228" s="97"/>
      <c r="D228" s="144"/>
      <c r="E228" s="98"/>
      <c r="F228" s="97"/>
      <c r="G228" s="98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</row>
    <row r="229">
      <c r="A229" s="97"/>
      <c r="B229" s="97"/>
      <c r="C229" s="97"/>
      <c r="D229" s="144"/>
      <c r="E229" s="98"/>
      <c r="F229" s="97"/>
      <c r="G229" s="98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</row>
    <row r="230">
      <c r="A230" s="97"/>
      <c r="B230" s="97"/>
      <c r="C230" s="97"/>
      <c r="D230" s="144"/>
      <c r="E230" s="98"/>
      <c r="F230" s="97"/>
      <c r="G230" s="98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</row>
    <row r="231">
      <c r="A231" s="97"/>
      <c r="B231" s="97"/>
      <c r="C231" s="97"/>
      <c r="D231" s="144"/>
      <c r="E231" s="98"/>
      <c r="F231" s="97"/>
      <c r="G231" s="98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</row>
    <row r="232">
      <c r="A232" s="97"/>
      <c r="B232" s="97"/>
      <c r="C232" s="97"/>
      <c r="D232" s="144"/>
      <c r="E232" s="98"/>
      <c r="F232" s="97"/>
      <c r="G232" s="98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</row>
    <row r="233">
      <c r="A233" s="97"/>
      <c r="B233" s="97"/>
      <c r="C233" s="97"/>
      <c r="D233" s="144"/>
      <c r="E233" s="98"/>
      <c r="F233" s="97"/>
      <c r="G233" s="98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</row>
    <row r="234">
      <c r="A234" s="97"/>
      <c r="B234" s="97"/>
      <c r="C234" s="97"/>
      <c r="D234" s="144"/>
      <c r="E234" s="98"/>
      <c r="F234" s="97"/>
      <c r="G234" s="98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</row>
    <row r="235">
      <c r="A235" s="97"/>
      <c r="B235" s="97"/>
      <c r="C235" s="97"/>
      <c r="D235" s="144"/>
      <c r="E235" s="98"/>
      <c r="F235" s="97"/>
      <c r="G235" s="98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</row>
    <row r="236">
      <c r="A236" s="97"/>
      <c r="B236" s="97"/>
      <c r="C236" s="97"/>
      <c r="D236" s="144"/>
      <c r="E236" s="98"/>
      <c r="F236" s="97"/>
      <c r="G236" s="98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</row>
    <row r="237">
      <c r="A237" s="97"/>
      <c r="B237" s="97"/>
      <c r="C237" s="97"/>
      <c r="D237" s="144"/>
      <c r="E237" s="98"/>
      <c r="F237" s="97"/>
      <c r="G237" s="98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</row>
    <row r="238">
      <c r="A238" s="97"/>
      <c r="B238" s="97"/>
      <c r="C238" s="97"/>
      <c r="D238" s="144"/>
      <c r="E238" s="98"/>
      <c r="F238" s="97"/>
      <c r="G238" s="98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</row>
    <row r="239">
      <c r="A239" s="97"/>
      <c r="B239" s="97"/>
      <c r="C239" s="97"/>
      <c r="D239" s="144"/>
      <c r="E239" s="98"/>
      <c r="F239" s="97"/>
      <c r="G239" s="98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</row>
    <row r="240">
      <c r="A240" s="97"/>
      <c r="B240" s="97"/>
      <c r="C240" s="97"/>
      <c r="D240" s="144"/>
      <c r="E240" s="98"/>
      <c r="F240" s="97"/>
      <c r="G240" s="98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</row>
    <row r="241">
      <c r="A241" s="97"/>
      <c r="B241" s="97"/>
      <c r="C241" s="97"/>
      <c r="D241" s="144"/>
      <c r="E241" s="98"/>
      <c r="F241" s="97"/>
      <c r="G241" s="98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</row>
    <row r="242">
      <c r="A242" s="97"/>
      <c r="B242" s="97"/>
      <c r="C242" s="97"/>
      <c r="D242" s="144"/>
      <c r="E242" s="98"/>
      <c r="F242" s="97"/>
      <c r="G242" s="98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</row>
    <row r="243">
      <c r="A243" s="97"/>
      <c r="B243" s="97"/>
      <c r="C243" s="97"/>
      <c r="D243" s="144"/>
      <c r="E243" s="98"/>
      <c r="F243" s="97"/>
      <c r="G243" s="98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</row>
    <row r="244">
      <c r="A244" s="97"/>
      <c r="B244" s="97"/>
      <c r="C244" s="97"/>
      <c r="D244" s="144"/>
      <c r="E244" s="98"/>
      <c r="F244" s="97"/>
      <c r="G244" s="98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</row>
    <row r="245">
      <c r="A245" s="97"/>
      <c r="B245" s="97"/>
      <c r="C245" s="97"/>
      <c r="D245" s="144"/>
      <c r="E245" s="98"/>
      <c r="F245" s="97"/>
      <c r="G245" s="98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</row>
    <row r="246">
      <c r="A246" s="97"/>
      <c r="B246" s="97"/>
      <c r="C246" s="97"/>
      <c r="D246" s="144"/>
      <c r="E246" s="98"/>
      <c r="F246" s="97"/>
      <c r="G246" s="98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</row>
    <row r="247">
      <c r="A247" s="97"/>
      <c r="B247" s="97"/>
      <c r="C247" s="97"/>
      <c r="D247" s="144"/>
      <c r="E247" s="98"/>
      <c r="F247" s="97"/>
      <c r="G247" s="98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</row>
    <row r="248">
      <c r="A248" s="97"/>
      <c r="B248" s="97"/>
      <c r="C248" s="97"/>
      <c r="D248" s="144"/>
      <c r="E248" s="98"/>
      <c r="F248" s="97"/>
      <c r="G248" s="98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</row>
    <row r="249">
      <c r="A249" s="97"/>
      <c r="B249" s="97"/>
      <c r="C249" s="97"/>
      <c r="D249" s="144"/>
      <c r="E249" s="98"/>
      <c r="F249" s="97"/>
      <c r="G249" s="98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</row>
    <row r="250">
      <c r="A250" s="97"/>
      <c r="B250" s="97"/>
      <c r="C250" s="97"/>
      <c r="D250" s="144"/>
      <c r="E250" s="98"/>
      <c r="F250" s="97"/>
      <c r="G250" s="98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</row>
    <row r="251">
      <c r="A251" s="97"/>
      <c r="B251" s="97"/>
      <c r="C251" s="97"/>
      <c r="D251" s="144"/>
      <c r="E251" s="98"/>
      <c r="F251" s="97"/>
      <c r="G251" s="98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</row>
    <row r="252">
      <c r="A252" s="97"/>
      <c r="B252" s="97"/>
      <c r="C252" s="97"/>
      <c r="D252" s="144"/>
      <c r="E252" s="98"/>
      <c r="F252" s="97"/>
      <c r="G252" s="98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</row>
    <row r="253">
      <c r="A253" s="97"/>
      <c r="B253" s="97"/>
      <c r="C253" s="97"/>
      <c r="D253" s="144"/>
      <c r="E253" s="98"/>
      <c r="F253" s="97"/>
      <c r="G253" s="98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</row>
    <row r="254">
      <c r="A254" s="97"/>
      <c r="B254" s="97"/>
      <c r="C254" s="97"/>
      <c r="D254" s="144"/>
      <c r="E254" s="98"/>
      <c r="F254" s="97"/>
      <c r="G254" s="98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</row>
    <row r="255">
      <c r="A255" s="97"/>
      <c r="B255" s="97"/>
      <c r="C255" s="97"/>
      <c r="D255" s="144"/>
      <c r="E255" s="98"/>
      <c r="F255" s="97"/>
      <c r="G255" s="98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</row>
    <row r="256">
      <c r="A256" s="97"/>
      <c r="B256" s="97"/>
      <c r="C256" s="97"/>
      <c r="D256" s="144"/>
      <c r="E256" s="98"/>
      <c r="F256" s="97"/>
      <c r="G256" s="98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</row>
    <row r="257">
      <c r="A257" s="97"/>
      <c r="B257" s="97"/>
      <c r="C257" s="97"/>
      <c r="D257" s="144"/>
      <c r="E257" s="98"/>
      <c r="F257" s="97"/>
      <c r="G257" s="98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</row>
    <row r="258">
      <c r="A258" s="97"/>
      <c r="B258" s="97"/>
      <c r="C258" s="97"/>
      <c r="D258" s="144"/>
      <c r="E258" s="98"/>
      <c r="F258" s="97"/>
      <c r="G258" s="98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</row>
    <row r="259">
      <c r="A259" s="97"/>
      <c r="B259" s="97"/>
      <c r="C259" s="97"/>
      <c r="D259" s="144"/>
      <c r="E259" s="98"/>
      <c r="F259" s="97"/>
      <c r="G259" s="98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</row>
    <row r="260">
      <c r="A260" s="97"/>
      <c r="B260" s="97"/>
      <c r="C260" s="97"/>
      <c r="D260" s="144"/>
      <c r="E260" s="98"/>
      <c r="F260" s="97"/>
      <c r="G260" s="98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</row>
    <row r="261">
      <c r="A261" s="97"/>
      <c r="B261" s="97"/>
      <c r="C261" s="97"/>
      <c r="D261" s="144"/>
      <c r="E261" s="98"/>
      <c r="F261" s="97"/>
      <c r="G261" s="98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</row>
    <row r="262">
      <c r="A262" s="97"/>
      <c r="B262" s="97"/>
      <c r="C262" s="97"/>
      <c r="D262" s="144"/>
      <c r="E262" s="98"/>
      <c r="F262" s="97"/>
      <c r="G262" s="98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</row>
    <row r="263">
      <c r="A263" s="97"/>
      <c r="B263" s="97"/>
      <c r="C263" s="97"/>
      <c r="D263" s="144"/>
      <c r="E263" s="98"/>
      <c r="F263" s="97"/>
      <c r="G263" s="98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</row>
    <row r="264">
      <c r="A264" s="97"/>
      <c r="B264" s="97"/>
      <c r="C264" s="97"/>
      <c r="D264" s="144"/>
      <c r="E264" s="98"/>
      <c r="F264" s="97"/>
      <c r="G264" s="98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</row>
    <row r="265">
      <c r="A265" s="97"/>
      <c r="B265" s="97"/>
      <c r="C265" s="97"/>
      <c r="D265" s="144"/>
      <c r="E265" s="98"/>
      <c r="F265" s="97"/>
      <c r="G265" s="98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</row>
    <row r="266">
      <c r="A266" s="97"/>
      <c r="B266" s="97"/>
      <c r="C266" s="97"/>
      <c r="D266" s="144"/>
      <c r="E266" s="98"/>
      <c r="F266" s="97"/>
      <c r="G266" s="98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</row>
    <row r="267">
      <c r="A267" s="97"/>
      <c r="B267" s="97"/>
      <c r="C267" s="97"/>
      <c r="D267" s="144"/>
      <c r="E267" s="98"/>
      <c r="F267" s="97"/>
      <c r="G267" s="98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</row>
    <row r="268">
      <c r="A268" s="97"/>
      <c r="B268" s="97"/>
      <c r="C268" s="97"/>
      <c r="D268" s="144"/>
      <c r="E268" s="98"/>
      <c r="F268" s="97"/>
      <c r="G268" s="98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</row>
    <row r="269">
      <c r="A269" s="97"/>
      <c r="B269" s="97"/>
      <c r="C269" s="97"/>
      <c r="D269" s="144"/>
      <c r="E269" s="98"/>
      <c r="F269" s="97"/>
      <c r="G269" s="98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</row>
    <row r="270">
      <c r="A270" s="97"/>
      <c r="B270" s="97"/>
      <c r="C270" s="97"/>
      <c r="D270" s="144"/>
      <c r="E270" s="98"/>
      <c r="F270" s="97"/>
      <c r="G270" s="98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</row>
    <row r="271">
      <c r="A271" s="97"/>
      <c r="B271" s="97"/>
      <c r="C271" s="97"/>
      <c r="D271" s="144"/>
      <c r="E271" s="98"/>
      <c r="F271" s="97"/>
      <c r="G271" s="98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</row>
    <row r="272">
      <c r="A272" s="97"/>
      <c r="B272" s="97"/>
      <c r="C272" s="97"/>
      <c r="D272" s="144"/>
      <c r="E272" s="98"/>
      <c r="F272" s="97"/>
      <c r="G272" s="98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</row>
    <row r="273">
      <c r="A273" s="97"/>
      <c r="B273" s="97"/>
      <c r="C273" s="97"/>
      <c r="D273" s="144"/>
      <c r="E273" s="98"/>
      <c r="F273" s="97"/>
      <c r="G273" s="98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</row>
    <row r="274">
      <c r="A274" s="97"/>
      <c r="B274" s="97"/>
      <c r="C274" s="97"/>
      <c r="D274" s="144"/>
      <c r="E274" s="98"/>
      <c r="F274" s="97"/>
      <c r="G274" s="98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</row>
    <row r="275">
      <c r="A275" s="97"/>
      <c r="B275" s="97"/>
      <c r="C275" s="97"/>
      <c r="D275" s="144"/>
      <c r="E275" s="98"/>
      <c r="F275" s="97"/>
      <c r="G275" s="98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</row>
    <row r="276">
      <c r="A276" s="97"/>
      <c r="B276" s="97"/>
      <c r="C276" s="97"/>
      <c r="D276" s="144"/>
      <c r="E276" s="98"/>
      <c r="F276" s="97"/>
      <c r="G276" s="98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</row>
    <row r="277">
      <c r="A277" s="97"/>
      <c r="B277" s="97"/>
      <c r="C277" s="97"/>
      <c r="D277" s="144"/>
      <c r="E277" s="98"/>
      <c r="F277" s="97"/>
      <c r="G277" s="98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</row>
    <row r="278">
      <c r="A278" s="97"/>
      <c r="B278" s="97"/>
      <c r="C278" s="97"/>
      <c r="D278" s="144"/>
      <c r="E278" s="98"/>
      <c r="F278" s="97"/>
      <c r="G278" s="98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</row>
    <row r="279">
      <c r="A279" s="97"/>
      <c r="B279" s="97"/>
      <c r="C279" s="97"/>
      <c r="D279" s="144"/>
      <c r="E279" s="98"/>
      <c r="F279" s="97"/>
      <c r="G279" s="98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</row>
    <row r="280">
      <c r="A280" s="97"/>
      <c r="B280" s="97"/>
      <c r="C280" s="97"/>
      <c r="D280" s="144"/>
      <c r="E280" s="98"/>
      <c r="F280" s="97"/>
      <c r="G280" s="98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</row>
    <row r="281">
      <c r="A281" s="97"/>
      <c r="B281" s="97"/>
      <c r="C281" s="97"/>
      <c r="D281" s="144"/>
      <c r="E281" s="98"/>
      <c r="F281" s="97"/>
      <c r="G281" s="98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</row>
    <row r="282">
      <c r="A282" s="97"/>
      <c r="B282" s="97"/>
      <c r="C282" s="97"/>
      <c r="D282" s="144"/>
      <c r="E282" s="98"/>
      <c r="F282" s="97"/>
      <c r="G282" s="98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</row>
    <row r="283">
      <c r="A283" s="97"/>
      <c r="B283" s="97"/>
      <c r="C283" s="97"/>
      <c r="D283" s="144"/>
      <c r="E283" s="98"/>
      <c r="F283" s="97"/>
      <c r="G283" s="98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</row>
    <row r="284">
      <c r="A284" s="97"/>
      <c r="B284" s="97"/>
      <c r="C284" s="97"/>
      <c r="D284" s="144"/>
      <c r="E284" s="98"/>
      <c r="F284" s="97"/>
      <c r="G284" s="98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</row>
    <row r="285">
      <c r="A285" s="97"/>
      <c r="B285" s="97"/>
      <c r="C285" s="97"/>
      <c r="D285" s="144"/>
      <c r="E285" s="98"/>
      <c r="F285" s="97"/>
      <c r="G285" s="98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</row>
    <row r="286">
      <c r="A286" s="97"/>
      <c r="B286" s="97"/>
      <c r="C286" s="97"/>
      <c r="D286" s="144"/>
      <c r="E286" s="98"/>
      <c r="F286" s="97"/>
      <c r="G286" s="98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</row>
    <row r="287">
      <c r="A287" s="97"/>
      <c r="B287" s="97"/>
      <c r="C287" s="97"/>
      <c r="D287" s="144"/>
      <c r="E287" s="98"/>
      <c r="F287" s="97"/>
      <c r="G287" s="98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</row>
    <row r="288">
      <c r="A288" s="97"/>
      <c r="B288" s="97"/>
      <c r="C288" s="97"/>
      <c r="D288" s="144"/>
      <c r="E288" s="98"/>
      <c r="F288" s="97"/>
      <c r="G288" s="98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</row>
    <row r="289">
      <c r="A289" s="97"/>
      <c r="B289" s="97"/>
      <c r="C289" s="97"/>
      <c r="D289" s="144"/>
      <c r="E289" s="98"/>
      <c r="F289" s="97"/>
      <c r="G289" s="98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</row>
    <row r="290">
      <c r="A290" s="97"/>
      <c r="B290" s="97"/>
      <c r="C290" s="97"/>
      <c r="D290" s="144"/>
      <c r="E290" s="98"/>
      <c r="F290" s="97"/>
      <c r="G290" s="98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</row>
    <row r="291">
      <c r="A291" s="97"/>
      <c r="B291" s="97"/>
      <c r="C291" s="97"/>
      <c r="D291" s="144"/>
      <c r="E291" s="98"/>
      <c r="F291" s="97"/>
      <c r="G291" s="98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</row>
    <row r="292">
      <c r="A292" s="97"/>
      <c r="B292" s="97"/>
      <c r="C292" s="97"/>
      <c r="D292" s="144"/>
      <c r="E292" s="98"/>
      <c r="F292" s="97"/>
      <c r="G292" s="98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</row>
    <row r="293">
      <c r="A293" s="97"/>
      <c r="B293" s="97"/>
      <c r="C293" s="97"/>
      <c r="D293" s="144"/>
      <c r="E293" s="98"/>
      <c r="F293" s="97"/>
      <c r="G293" s="98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</row>
    <row r="294">
      <c r="A294" s="97"/>
      <c r="B294" s="97"/>
      <c r="C294" s="97"/>
      <c r="D294" s="144"/>
      <c r="E294" s="98"/>
      <c r="F294" s="97"/>
      <c r="G294" s="98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</row>
    <row r="295">
      <c r="A295" s="97"/>
      <c r="B295" s="97"/>
      <c r="C295" s="97"/>
      <c r="D295" s="144"/>
      <c r="E295" s="98"/>
      <c r="F295" s="97"/>
      <c r="G295" s="98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</row>
    <row r="296">
      <c r="A296" s="97"/>
      <c r="B296" s="97"/>
      <c r="C296" s="97"/>
      <c r="D296" s="144"/>
      <c r="E296" s="98"/>
      <c r="F296" s="97"/>
      <c r="G296" s="98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</row>
    <row r="297">
      <c r="A297" s="97"/>
      <c r="B297" s="97"/>
      <c r="C297" s="97"/>
      <c r="D297" s="144"/>
      <c r="E297" s="98"/>
      <c r="F297" s="97"/>
      <c r="G297" s="98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</row>
    <row r="298">
      <c r="A298" s="97"/>
      <c r="B298" s="97"/>
      <c r="C298" s="97"/>
      <c r="D298" s="144"/>
      <c r="E298" s="98"/>
      <c r="F298" s="97"/>
      <c r="G298" s="98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</row>
    <row r="299">
      <c r="A299" s="97"/>
      <c r="B299" s="97"/>
      <c r="C299" s="97"/>
      <c r="D299" s="144"/>
      <c r="E299" s="98"/>
      <c r="F299" s="97"/>
      <c r="G299" s="98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</row>
    <row r="300">
      <c r="A300" s="97"/>
      <c r="B300" s="97"/>
      <c r="C300" s="97"/>
      <c r="D300" s="144"/>
      <c r="E300" s="98"/>
      <c r="F300" s="97"/>
      <c r="G300" s="98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</row>
    <row r="301">
      <c r="A301" s="97"/>
      <c r="B301" s="97"/>
      <c r="C301" s="97"/>
      <c r="D301" s="144"/>
      <c r="E301" s="98"/>
      <c r="F301" s="97"/>
      <c r="G301" s="98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</row>
    <row r="302">
      <c r="A302" s="97"/>
      <c r="B302" s="97"/>
      <c r="C302" s="97"/>
      <c r="D302" s="144"/>
      <c r="E302" s="98"/>
      <c r="F302" s="97"/>
      <c r="G302" s="98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</row>
    <row r="303">
      <c r="A303" s="97"/>
      <c r="B303" s="97"/>
      <c r="C303" s="97"/>
      <c r="D303" s="144"/>
      <c r="E303" s="98"/>
      <c r="F303" s="97"/>
      <c r="G303" s="98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</row>
    <row r="304">
      <c r="A304" s="97"/>
      <c r="B304" s="97"/>
      <c r="C304" s="97"/>
      <c r="D304" s="144"/>
      <c r="E304" s="98"/>
      <c r="F304" s="97"/>
      <c r="G304" s="98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</row>
    <row r="305">
      <c r="A305" s="97"/>
      <c r="B305" s="97"/>
      <c r="C305" s="97"/>
      <c r="D305" s="144"/>
      <c r="E305" s="98"/>
      <c r="F305" s="97"/>
      <c r="G305" s="98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</row>
    <row r="306">
      <c r="A306" s="97"/>
      <c r="B306" s="97"/>
      <c r="C306" s="97"/>
      <c r="D306" s="144"/>
      <c r="E306" s="98"/>
      <c r="F306" s="97"/>
      <c r="G306" s="98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</row>
    <row r="307">
      <c r="A307" s="97"/>
      <c r="B307" s="97"/>
      <c r="C307" s="97"/>
      <c r="D307" s="144"/>
      <c r="E307" s="98"/>
      <c r="F307" s="97"/>
      <c r="G307" s="98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</row>
    <row r="308">
      <c r="A308" s="97"/>
      <c r="B308" s="97"/>
      <c r="C308" s="97"/>
      <c r="D308" s="144"/>
      <c r="E308" s="98"/>
      <c r="F308" s="97"/>
      <c r="G308" s="98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</row>
    <row r="309">
      <c r="A309" s="97"/>
      <c r="B309" s="97"/>
      <c r="C309" s="97"/>
      <c r="D309" s="144"/>
      <c r="E309" s="98"/>
      <c r="F309" s="97"/>
      <c r="G309" s="98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</row>
    <row r="310">
      <c r="A310" s="97"/>
      <c r="B310" s="97"/>
      <c r="C310" s="97"/>
      <c r="D310" s="144"/>
      <c r="E310" s="98"/>
      <c r="F310" s="97"/>
      <c r="G310" s="98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</row>
    <row r="311">
      <c r="A311" s="97"/>
      <c r="B311" s="97"/>
      <c r="C311" s="97"/>
      <c r="D311" s="144"/>
      <c r="E311" s="98"/>
      <c r="F311" s="97"/>
      <c r="G311" s="98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</row>
    <row r="312">
      <c r="A312" s="97"/>
      <c r="B312" s="97"/>
      <c r="C312" s="97"/>
      <c r="D312" s="144"/>
      <c r="E312" s="98"/>
      <c r="F312" s="97"/>
      <c r="G312" s="98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</row>
    <row r="313">
      <c r="A313" s="97"/>
      <c r="B313" s="97"/>
      <c r="C313" s="97"/>
      <c r="D313" s="144"/>
      <c r="E313" s="98"/>
      <c r="F313" s="97"/>
      <c r="G313" s="98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</row>
    <row r="314">
      <c r="A314" s="97"/>
      <c r="B314" s="97"/>
      <c r="C314" s="97"/>
      <c r="D314" s="144"/>
      <c r="E314" s="98"/>
      <c r="F314" s="97"/>
      <c r="G314" s="98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</row>
    <row r="315">
      <c r="A315" s="97"/>
      <c r="B315" s="97"/>
      <c r="C315" s="97"/>
      <c r="D315" s="144"/>
      <c r="E315" s="98"/>
      <c r="F315" s="97"/>
      <c r="G315" s="98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</row>
    <row r="316">
      <c r="A316" s="97"/>
      <c r="B316" s="97"/>
      <c r="C316" s="97"/>
      <c r="D316" s="144"/>
      <c r="E316" s="98"/>
      <c r="F316" s="97"/>
      <c r="G316" s="98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</row>
    <row r="317">
      <c r="A317" s="97"/>
      <c r="B317" s="97"/>
      <c r="C317" s="97"/>
      <c r="D317" s="144"/>
      <c r="E317" s="98"/>
      <c r="F317" s="97"/>
      <c r="G317" s="98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</row>
    <row r="318">
      <c r="A318" s="97"/>
      <c r="B318" s="97"/>
      <c r="C318" s="97"/>
      <c r="D318" s="144"/>
      <c r="E318" s="98"/>
      <c r="F318" s="97"/>
      <c r="G318" s="98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</row>
    <row r="319">
      <c r="A319" s="97"/>
      <c r="B319" s="97"/>
      <c r="C319" s="97"/>
      <c r="D319" s="144"/>
      <c r="E319" s="98"/>
      <c r="F319" s="97"/>
      <c r="G319" s="98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</row>
    <row r="320">
      <c r="A320" s="97"/>
      <c r="B320" s="97"/>
      <c r="C320" s="97"/>
      <c r="D320" s="144"/>
      <c r="E320" s="98"/>
      <c r="F320" s="97"/>
      <c r="G320" s="98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</row>
    <row r="321">
      <c r="A321" s="97"/>
      <c r="B321" s="97"/>
      <c r="C321" s="97"/>
      <c r="D321" s="144"/>
      <c r="E321" s="98"/>
      <c r="F321" s="97"/>
      <c r="G321" s="98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</row>
    <row r="322">
      <c r="A322" s="97"/>
      <c r="B322" s="97"/>
      <c r="C322" s="97"/>
      <c r="D322" s="144"/>
      <c r="E322" s="98"/>
      <c r="F322" s="97"/>
      <c r="G322" s="98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</row>
    <row r="323">
      <c r="A323" s="97"/>
      <c r="B323" s="97"/>
      <c r="C323" s="97"/>
      <c r="D323" s="144"/>
      <c r="E323" s="98"/>
      <c r="F323" s="97"/>
      <c r="G323" s="98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</row>
    <row r="324">
      <c r="A324" s="97"/>
      <c r="B324" s="97"/>
      <c r="C324" s="97"/>
      <c r="D324" s="144"/>
      <c r="E324" s="98"/>
      <c r="F324" s="97"/>
      <c r="G324" s="98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</row>
    <row r="325">
      <c r="A325" s="97"/>
      <c r="B325" s="97"/>
      <c r="C325" s="97"/>
      <c r="D325" s="144"/>
      <c r="E325" s="98"/>
      <c r="F325" s="97"/>
      <c r="G325" s="98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</row>
    <row r="326">
      <c r="A326" s="97"/>
      <c r="B326" s="97"/>
      <c r="C326" s="97"/>
      <c r="D326" s="144"/>
      <c r="E326" s="98"/>
      <c r="F326" s="97"/>
      <c r="G326" s="98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</row>
    <row r="327">
      <c r="A327" s="97"/>
      <c r="B327" s="97"/>
      <c r="C327" s="97"/>
      <c r="D327" s="144"/>
      <c r="E327" s="98"/>
      <c r="F327" s="97"/>
      <c r="G327" s="98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</row>
    <row r="328">
      <c r="A328" s="97"/>
      <c r="B328" s="97"/>
      <c r="C328" s="97"/>
      <c r="D328" s="144"/>
      <c r="E328" s="98"/>
      <c r="F328" s="97"/>
      <c r="G328" s="98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</row>
    <row r="329">
      <c r="A329" s="97"/>
      <c r="B329" s="97"/>
      <c r="C329" s="97"/>
      <c r="D329" s="144"/>
      <c r="E329" s="98"/>
      <c r="F329" s="97"/>
      <c r="G329" s="98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</row>
    <row r="330">
      <c r="A330" s="97"/>
      <c r="B330" s="97"/>
      <c r="C330" s="97"/>
      <c r="D330" s="144"/>
      <c r="E330" s="98"/>
      <c r="F330" s="97"/>
      <c r="G330" s="98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</row>
    <row r="331">
      <c r="A331" s="97"/>
      <c r="B331" s="97"/>
      <c r="C331" s="97"/>
      <c r="D331" s="144"/>
      <c r="E331" s="98"/>
      <c r="F331" s="97"/>
      <c r="G331" s="98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</row>
    <row r="332">
      <c r="A332" s="97"/>
      <c r="B332" s="97"/>
      <c r="C332" s="97"/>
      <c r="D332" s="144"/>
      <c r="E332" s="98"/>
      <c r="F332" s="97"/>
      <c r="G332" s="98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</row>
    <row r="333">
      <c r="A333" s="97"/>
      <c r="B333" s="97"/>
      <c r="C333" s="97"/>
      <c r="D333" s="144"/>
      <c r="E333" s="98"/>
      <c r="F333" s="97"/>
      <c r="G333" s="98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</row>
    <row r="334">
      <c r="A334" s="97"/>
      <c r="B334" s="97"/>
      <c r="C334" s="97"/>
      <c r="D334" s="144"/>
      <c r="E334" s="98"/>
      <c r="F334" s="97"/>
      <c r="G334" s="98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</row>
    <row r="335">
      <c r="A335" s="97"/>
      <c r="B335" s="97"/>
      <c r="C335" s="97"/>
      <c r="D335" s="144"/>
      <c r="E335" s="98"/>
      <c r="F335" s="97"/>
      <c r="G335" s="98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</row>
    <row r="336">
      <c r="A336" s="97"/>
      <c r="B336" s="97"/>
      <c r="C336" s="97"/>
      <c r="D336" s="144"/>
      <c r="E336" s="98"/>
      <c r="F336" s="97"/>
      <c r="G336" s="98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</row>
    <row r="337">
      <c r="A337" s="97"/>
      <c r="B337" s="97"/>
      <c r="C337" s="97"/>
      <c r="D337" s="144"/>
      <c r="E337" s="98"/>
      <c r="F337" s="97"/>
      <c r="G337" s="98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</row>
    <row r="338">
      <c r="A338" s="97"/>
      <c r="B338" s="97"/>
      <c r="C338" s="97"/>
      <c r="D338" s="144"/>
      <c r="E338" s="98"/>
      <c r="F338" s="97"/>
      <c r="G338" s="98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</row>
    <row r="339">
      <c r="A339" s="97"/>
      <c r="B339" s="97"/>
      <c r="C339" s="97"/>
      <c r="D339" s="144"/>
      <c r="E339" s="98"/>
      <c r="F339" s="97"/>
      <c r="G339" s="98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</row>
    <row r="340">
      <c r="A340" s="97"/>
      <c r="B340" s="97"/>
      <c r="C340" s="97"/>
      <c r="D340" s="144"/>
      <c r="E340" s="98"/>
      <c r="F340" s="97"/>
      <c r="G340" s="98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</row>
    <row r="341">
      <c r="A341" s="97"/>
      <c r="B341" s="97"/>
      <c r="C341" s="97"/>
      <c r="D341" s="144"/>
      <c r="E341" s="98"/>
      <c r="F341" s="97"/>
      <c r="G341" s="98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</row>
    <row r="342">
      <c r="A342" s="97"/>
      <c r="B342" s="97"/>
      <c r="C342" s="97"/>
      <c r="D342" s="144"/>
      <c r="E342" s="98"/>
      <c r="F342" s="97"/>
      <c r="G342" s="98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</row>
    <row r="343">
      <c r="A343" s="97"/>
      <c r="B343" s="97"/>
      <c r="C343" s="97"/>
      <c r="D343" s="144"/>
      <c r="E343" s="98"/>
      <c r="F343" s="97"/>
      <c r="G343" s="98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</row>
    <row r="344">
      <c r="A344" s="97"/>
      <c r="B344" s="97"/>
      <c r="C344" s="97"/>
      <c r="D344" s="144"/>
      <c r="E344" s="98"/>
      <c r="F344" s="97"/>
      <c r="G344" s="98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</row>
    <row r="345">
      <c r="A345" s="97"/>
      <c r="B345" s="97"/>
      <c r="C345" s="97"/>
      <c r="D345" s="144"/>
      <c r="E345" s="98"/>
      <c r="F345" s="97"/>
      <c r="G345" s="98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</row>
    <row r="346">
      <c r="A346" s="97"/>
      <c r="B346" s="97"/>
      <c r="C346" s="97"/>
      <c r="D346" s="144"/>
      <c r="E346" s="98"/>
      <c r="F346" s="97"/>
      <c r="G346" s="98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</row>
    <row r="347">
      <c r="A347" s="97"/>
      <c r="B347" s="97"/>
      <c r="C347" s="97"/>
      <c r="D347" s="144"/>
      <c r="E347" s="98"/>
      <c r="F347" s="97"/>
      <c r="G347" s="98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</row>
    <row r="348">
      <c r="A348" s="97"/>
      <c r="B348" s="97"/>
      <c r="C348" s="97"/>
      <c r="D348" s="144"/>
      <c r="E348" s="98"/>
      <c r="F348" s="97"/>
      <c r="G348" s="98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</row>
    <row r="349">
      <c r="A349" s="97"/>
      <c r="B349" s="97"/>
      <c r="C349" s="97"/>
      <c r="D349" s="144"/>
      <c r="E349" s="98"/>
      <c r="F349" s="97"/>
      <c r="G349" s="98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</row>
    <row r="350">
      <c r="A350" s="97"/>
      <c r="B350" s="97"/>
      <c r="C350" s="97"/>
      <c r="D350" s="144"/>
      <c r="E350" s="98"/>
      <c r="F350" s="97"/>
      <c r="G350" s="98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</row>
    <row r="351">
      <c r="A351" s="97"/>
      <c r="B351" s="97"/>
      <c r="C351" s="97"/>
      <c r="D351" s="144"/>
      <c r="E351" s="98"/>
      <c r="F351" s="97"/>
      <c r="G351" s="98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</row>
    <row r="352">
      <c r="A352" s="97"/>
      <c r="B352" s="97"/>
      <c r="C352" s="97"/>
      <c r="D352" s="144"/>
      <c r="E352" s="98"/>
      <c r="F352" s="97"/>
      <c r="G352" s="98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</row>
    <row r="353">
      <c r="A353" s="97"/>
      <c r="B353" s="97"/>
      <c r="C353" s="97"/>
      <c r="D353" s="144"/>
      <c r="E353" s="98"/>
      <c r="F353" s="97"/>
      <c r="G353" s="98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</row>
    <row r="354">
      <c r="A354" s="97"/>
      <c r="B354" s="97"/>
      <c r="C354" s="97"/>
      <c r="D354" s="144"/>
      <c r="E354" s="98"/>
      <c r="F354" s="97"/>
      <c r="G354" s="98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</row>
    <row r="355">
      <c r="A355" s="97"/>
      <c r="B355" s="97"/>
      <c r="C355" s="97"/>
      <c r="D355" s="144"/>
      <c r="E355" s="98"/>
      <c r="F355" s="97"/>
      <c r="G355" s="98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</row>
    <row r="356">
      <c r="A356" s="97"/>
      <c r="B356" s="97"/>
      <c r="C356" s="97"/>
      <c r="D356" s="144"/>
      <c r="E356" s="98"/>
      <c r="F356" s="97"/>
      <c r="G356" s="98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</row>
    <row r="357">
      <c r="A357" s="97"/>
      <c r="B357" s="97"/>
      <c r="C357" s="97"/>
      <c r="D357" s="144"/>
      <c r="E357" s="98"/>
      <c r="F357" s="97"/>
      <c r="G357" s="98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</row>
    <row r="358">
      <c r="A358" s="97"/>
      <c r="B358" s="97"/>
      <c r="C358" s="97"/>
      <c r="D358" s="144"/>
      <c r="E358" s="98"/>
      <c r="F358" s="97"/>
      <c r="G358" s="98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</row>
    <row r="359">
      <c r="A359" s="97"/>
      <c r="B359" s="97"/>
      <c r="C359" s="97"/>
      <c r="D359" s="144"/>
      <c r="E359" s="98"/>
      <c r="F359" s="97"/>
      <c r="G359" s="98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</row>
    <row r="360">
      <c r="A360" s="97"/>
      <c r="B360" s="97"/>
      <c r="C360" s="97"/>
      <c r="D360" s="144"/>
      <c r="E360" s="98"/>
      <c r="F360" s="97"/>
      <c r="G360" s="98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</row>
    <row r="361">
      <c r="A361" s="97"/>
      <c r="B361" s="97"/>
      <c r="C361" s="97"/>
      <c r="D361" s="144"/>
      <c r="E361" s="98"/>
      <c r="F361" s="97"/>
      <c r="G361" s="98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</row>
    <row r="362">
      <c r="A362" s="97"/>
      <c r="B362" s="97"/>
      <c r="C362" s="97"/>
      <c r="D362" s="144"/>
      <c r="E362" s="98"/>
      <c r="F362" s="97"/>
      <c r="G362" s="98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</row>
    <row r="363">
      <c r="A363" s="97"/>
      <c r="B363" s="97"/>
      <c r="C363" s="97"/>
      <c r="D363" s="144"/>
      <c r="E363" s="98"/>
      <c r="F363" s="97"/>
      <c r="G363" s="98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</row>
    <row r="364">
      <c r="A364" s="97"/>
      <c r="B364" s="97"/>
      <c r="C364" s="97"/>
      <c r="D364" s="144"/>
      <c r="E364" s="98"/>
      <c r="F364" s="97"/>
      <c r="G364" s="98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</row>
    <row r="365">
      <c r="A365" s="97"/>
      <c r="B365" s="97"/>
      <c r="C365" s="97"/>
      <c r="D365" s="144"/>
      <c r="E365" s="98"/>
      <c r="F365" s="97"/>
      <c r="G365" s="98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</row>
    <row r="366">
      <c r="A366" s="97"/>
      <c r="B366" s="97"/>
      <c r="C366" s="97"/>
      <c r="D366" s="144"/>
      <c r="E366" s="98"/>
      <c r="F366" s="97"/>
      <c r="G366" s="98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</row>
    <row r="367">
      <c r="A367" s="97"/>
      <c r="B367" s="97"/>
      <c r="C367" s="97"/>
      <c r="D367" s="144"/>
      <c r="E367" s="98"/>
      <c r="F367" s="97"/>
      <c r="G367" s="98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</row>
    <row r="368">
      <c r="A368" s="97"/>
      <c r="B368" s="97"/>
      <c r="C368" s="97"/>
      <c r="D368" s="144"/>
      <c r="E368" s="98"/>
      <c r="F368" s="97"/>
      <c r="G368" s="98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</row>
    <row r="369">
      <c r="A369" s="97"/>
      <c r="B369" s="97"/>
      <c r="C369" s="97"/>
      <c r="D369" s="144"/>
      <c r="E369" s="98"/>
      <c r="F369" s="97"/>
      <c r="G369" s="98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</row>
    <row r="370">
      <c r="A370" s="97"/>
      <c r="B370" s="97"/>
      <c r="C370" s="97"/>
      <c r="D370" s="144"/>
      <c r="E370" s="98"/>
      <c r="F370" s="97"/>
      <c r="G370" s="98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</row>
    <row r="371">
      <c r="A371" s="97"/>
      <c r="B371" s="97"/>
      <c r="C371" s="97"/>
      <c r="D371" s="144"/>
      <c r="E371" s="98"/>
      <c r="F371" s="97"/>
      <c r="G371" s="98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</row>
    <row r="372">
      <c r="A372" s="97"/>
      <c r="B372" s="97"/>
      <c r="C372" s="97"/>
      <c r="D372" s="144"/>
      <c r="E372" s="98"/>
      <c r="F372" s="97"/>
      <c r="G372" s="98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</row>
    <row r="373">
      <c r="A373" s="97"/>
      <c r="B373" s="97"/>
      <c r="C373" s="97"/>
      <c r="D373" s="144"/>
      <c r="E373" s="98"/>
      <c r="F373" s="97"/>
      <c r="G373" s="98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</row>
    <row r="374">
      <c r="A374" s="97"/>
      <c r="B374" s="97"/>
      <c r="C374" s="97"/>
      <c r="D374" s="144"/>
      <c r="E374" s="98"/>
      <c r="F374" s="97"/>
      <c r="G374" s="98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</row>
    <row r="375">
      <c r="A375" s="97"/>
      <c r="B375" s="97"/>
      <c r="C375" s="97"/>
      <c r="D375" s="144"/>
      <c r="E375" s="98"/>
      <c r="F375" s="97"/>
      <c r="G375" s="98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</row>
    <row r="376">
      <c r="A376" s="97"/>
      <c r="B376" s="97"/>
      <c r="C376" s="97"/>
      <c r="D376" s="144"/>
      <c r="E376" s="98"/>
      <c r="F376" s="97"/>
      <c r="G376" s="98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</row>
    <row r="377">
      <c r="A377" s="97"/>
      <c r="B377" s="97"/>
      <c r="C377" s="97"/>
      <c r="D377" s="144"/>
      <c r="E377" s="98"/>
      <c r="F377" s="97"/>
      <c r="G377" s="98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</row>
    <row r="378">
      <c r="A378" s="97"/>
      <c r="B378" s="97"/>
      <c r="C378" s="97"/>
      <c r="D378" s="144"/>
      <c r="E378" s="98"/>
      <c r="F378" s="97"/>
      <c r="G378" s="98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</row>
    <row r="379">
      <c r="A379" s="97"/>
      <c r="B379" s="97"/>
      <c r="C379" s="97"/>
      <c r="D379" s="144"/>
      <c r="E379" s="98"/>
      <c r="F379" s="97"/>
      <c r="G379" s="98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</row>
    <row r="380">
      <c r="A380" s="97"/>
      <c r="B380" s="97"/>
      <c r="C380" s="97"/>
      <c r="D380" s="144"/>
      <c r="E380" s="98"/>
      <c r="F380" s="97"/>
      <c r="G380" s="98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</row>
    <row r="381">
      <c r="A381" s="97"/>
      <c r="B381" s="97"/>
      <c r="C381" s="97"/>
      <c r="D381" s="144"/>
      <c r="E381" s="98"/>
      <c r="F381" s="97"/>
      <c r="G381" s="98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</row>
    <row r="382">
      <c r="A382" s="97"/>
      <c r="B382" s="97"/>
      <c r="C382" s="97"/>
      <c r="D382" s="144"/>
      <c r="E382" s="98"/>
      <c r="F382" s="97"/>
      <c r="G382" s="98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</row>
    <row r="383">
      <c r="A383" s="97"/>
      <c r="B383" s="97"/>
      <c r="C383" s="97"/>
      <c r="D383" s="144"/>
      <c r="E383" s="98"/>
      <c r="F383" s="97"/>
      <c r="G383" s="98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</row>
    <row r="384">
      <c r="A384" s="97"/>
      <c r="B384" s="97"/>
      <c r="C384" s="97"/>
      <c r="D384" s="144"/>
      <c r="E384" s="98"/>
      <c r="F384" s="97"/>
      <c r="G384" s="98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</row>
    <row r="385">
      <c r="A385" s="97"/>
      <c r="B385" s="97"/>
      <c r="C385" s="97"/>
      <c r="D385" s="144"/>
      <c r="E385" s="98"/>
      <c r="F385" s="97"/>
      <c r="G385" s="98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</row>
    <row r="386">
      <c r="A386" s="97"/>
      <c r="B386" s="97"/>
      <c r="C386" s="97"/>
      <c r="D386" s="144"/>
      <c r="E386" s="98"/>
      <c r="F386" s="97"/>
      <c r="G386" s="98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</row>
    <row r="387">
      <c r="A387" s="97"/>
      <c r="B387" s="97"/>
      <c r="C387" s="97"/>
      <c r="D387" s="144"/>
      <c r="E387" s="98"/>
      <c r="F387" s="97"/>
      <c r="G387" s="98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</row>
    <row r="388">
      <c r="A388" s="97"/>
      <c r="B388" s="97"/>
      <c r="C388" s="97"/>
      <c r="D388" s="144"/>
      <c r="E388" s="98"/>
      <c r="F388" s="97"/>
      <c r="G388" s="98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</row>
    <row r="389">
      <c r="A389" s="97"/>
      <c r="B389" s="97"/>
      <c r="C389" s="97"/>
      <c r="D389" s="144"/>
      <c r="E389" s="98"/>
      <c r="F389" s="97"/>
      <c r="G389" s="98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</row>
    <row r="390">
      <c r="A390" s="97"/>
      <c r="B390" s="97"/>
      <c r="C390" s="97"/>
      <c r="D390" s="144"/>
      <c r="E390" s="98"/>
      <c r="F390" s="97"/>
      <c r="G390" s="98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</row>
    <row r="391">
      <c r="A391" s="97"/>
      <c r="B391" s="97"/>
      <c r="C391" s="97"/>
      <c r="D391" s="144"/>
      <c r="E391" s="98"/>
      <c r="F391" s="97"/>
      <c r="G391" s="98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</row>
    <row r="392">
      <c r="A392" s="97"/>
      <c r="B392" s="97"/>
      <c r="C392" s="97"/>
      <c r="D392" s="144"/>
      <c r="E392" s="98"/>
      <c r="F392" s="97"/>
      <c r="G392" s="98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</row>
    <row r="393">
      <c r="A393" s="97"/>
      <c r="B393" s="97"/>
      <c r="C393" s="97"/>
      <c r="D393" s="144"/>
      <c r="E393" s="98"/>
      <c r="F393" s="97"/>
      <c r="G393" s="98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</row>
    <row r="394">
      <c r="A394" s="97"/>
      <c r="B394" s="97"/>
      <c r="C394" s="97"/>
      <c r="D394" s="144"/>
      <c r="E394" s="98"/>
      <c r="F394" s="97"/>
      <c r="G394" s="98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</row>
    <row r="395">
      <c r="A395" s="97"/>
      <c r="B395" s="97"/>
      <c r="C395" s="97"/>
      <c r="D395" s="144"/>
      <c r="E395" s="98"/>
      <c r="F395" s="97"/>
      <c r="G395" s="98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</row>
    <row r="396">
      <c r="A396" s="97"/>
      <c r="B396" s="97"/>
      <c r="C396" s="97"/>
      <c r="D396" s="144"/>
      <c r="E396" s="98"/>
      <c r="F396" s="97"/>
      <c r="G396" s="98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</row>
    <row r="397">
      <c r="A397" s="97"/>
      <c r="B397" s="97"/>
      <c r="C397" s="97"/>
      <c r="D397" s="144"/>
      <c r="E397" s="98"/>
      <c r="F397" s="97"/>
      <c r="G397" s="98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</row>
    <row r="398">
      <c r="A398" s="97"/>
      <c r="B398" s="97"/>
      <c r="C398" s="97"/>
      <c r="D398" s="144"/>
      <c r="E398" s="98"/>
      <c r="F398" s="97"/>
      <c r="G398" s="98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</row>
    <row r="399">
      <c r="A399" s="97"/>
      <c r="B399" s="97"/>
      <c r="C399" s="97"/>
      <c r="D399" s="144"/>
      <c r="E399" s="98"/>
      <c r="F399" s="97"/>
      <c r="G399" s="98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</row>
    <row r="400">
      <c r="A400" s="97"/>
      <c r="B400" s="97"/>
      <c r="C400" s="97"/>
      <c r="D400" s="144"/>
      <c r="E400" s="98"/>
      <c r="F400" s="97"/>
      <c r="G400" s="98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</row>
    <row r="401">
      <c r="A401" s="97"/>
      <c r="B401" s="97"/>
      <c r="C401" s="97"/>
      <c r="D401" s="144"/>
      <c r="E401" s="98"/>
      <c r="F401" s="97"/>
      <c r="G401" s="98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</row>
    <row r="402">
      <c r="A402" s="97"/>
      <c r="B402" s="97"/>
      <c r="C402" s="97"/>
      <c r="D402" s="144"/>
      <c r="E402" s="98"/>
      <c r="F402" s="97"/>
      <c r="G402" s="98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</row>
    <row r="403">
      <c r="A403" s="97"/>
      <c r="B403" s="97"/>
      <c r="C403" s="97"/>
      <c r="D403" s="144"/>
      <c r="E403" s="98"/>
      <c r="F403" s="97"/>
      <c r="G403" s="98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</row>
    <row r="404">
      <c r="A404" s="97"/>
      <c r="B404" s="97"/>
      <c r="C404" s="97"/>
      <c r="D404" s="144"/>
      <c r="E404" s="98"/>
      <c r="F404" s="97"/>
      <c r="G404" s="98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</row>
    <row r="405">
      <c r="A405" s="97"/>
      <c r="B405" s="97"/>
      <c r="C405" s="97"/>
      <c r="D405" s="144"/>
      <c r="E405" s="98"/>
      <c r="F405" s="97"/>
      <c r="G405" s="98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</row>
    <row r="406">
      <c r="A406" s="97"/>
      <c r="B406" s="97"/>
      <c r="C406" s="97"/>
      <c r="D406" s="144"/>
      <c r="E406" s="98"/>
      <c r="F406" s="97"/>
      <c r="G406" s="98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</row>
    <row r="407">
      <c r="A407" s="97"/>
      <c r="B407" s="97"/>
      <c r="C407" s="97"/>
      <c r="D407" s="144"/>
      <c r="E407" s="98"/>
      <c r="F407" s="97"/>
      <c r="G407" s="98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</row>
    <row r="408">
      <c r="A408" s="97"/>
      <c r="B408" s="97"/>
      <c r="C408" s="97"/>
      <c r="D408" s="144"/>
      <c r="E408" s="98"/>
      <c r="F408" s="97"/>
      <c r="G408" s="98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</row>
    <row r="409">
      <c r="A409" s="97"/>
      <c r="B409" s="97"/>
      <c r="C409" s="97"/>
      <c r="D409" s="144"/>
      <c r="E409" s="98"/>
      <c r="F409" s="97"/>
      <c r="G409" s="98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</row>
    <row r="410">
      <c r="A410" s="97"/>
      <c r="B410" s="97"/>
      <c r="C410" s="97"/>
      <c r="D410" s="144"/>
      <c r="E410" s="98"/>
      <c r="F410" s="97"/>
      <c r="G410" s="98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</row>
    <row r="411">
      <c r="A411" s="97"/>
      <c r="B411" s="97"/>
      <c r="C411" s="97"/>
      <c r="D411" s="144"/>
      <c r="E411" s="98"/>
      <c r="F411" s="97"/>
      <c r="G411" s="98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</row>
    <row r="412">
      <c r="A412" s="97"/>
      <c r="B412" s="97"/>
      <c r="C412" s="97"/>
      <c r="D412" s="144"/>
      <c r="E412" s="98"/>
      <c r="F412" s="97"/>
      <c r="G412" s="98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</row>
    <row r="413">
      <c r="A413" s="97"/>
      <c r="B413" s="97"/>
      <c r="C413" s="97"/>
      <c r="D413" s="144"/>
      <c r="E413" s="98"/>
      <c r="F413" s="97"/>
      <c r="G413" s="98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</row>
    <row r="414">
      <c r="A414" s="97"/>
      <c r="B414" s="97"/>
      <c r="C414" s="97"/>
      <c r="D414" s="144"/>
      <c r="E414" s="98"/>
      <c r="F414" s="97"/>
      <c r="G414" s="98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</row>
    <row r="415">
      <c r="A415" s="97"/>
      <c r="B415" s="97"/>
      <c r="C415" s="97"/>
      <c r="D415" s="144"/>
      <c r="E415" s="98"/>
      <c r="F415" s="97"/>
      <c r="G415" s="98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</row>
    <row r="416">
      <c r="A416" s="97"/>
      <c r="B416" s="97"/>
      <c r="C416" s="97"/>
      <c r="D416" s="144"/>
      <c r="E416" s="98"/>
      <c r="F416" s="97"/>
      <c r="G416" s="98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</row>
    <row r="417">
      <c r="A417" s="97"/>
      <c r="B417" s="97"/>
      <c r="C417" s="97"/>
      <c r="D417" s="144"/>
      <c r="E417" s="98"/>
      <c r="F417" s="97"/>
      <c r="G417" s="98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</row>
    <row r="418">
      <c r="A418" s="97"/>
      <c r="B418" s="97"/>
      <c r="C418" s="97"/>
      <c r="D418" s="144"/>
      <c r="E418" s="98"/>
      <c r="F418" s="97"/>
      <c r="G418" s="98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</row>
    <row r="419">
      <c r="A419" s="97"/>
      <c r="B419" s="97"/>
      <c r="C419" s="97"/>
      <c r="D419" s="144"/>
      <c r="E419" s="98"/>
      <c r="F419" s="97"/>
      <c r="G419" s="98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</row>
    <row r="420">
      <c r="A420" s="97"/>
      <c r="B420" s="97"/>
      <c r="C420" s="97"/>
      <c r="D420" s="144"/>
      <c r="E420" s="98"/>
      <c r="F420" s="97"/>
      <c r="G420" s="98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</row>
    <row r="421">
      <c r="A421" s="97"/>
      <c r="B421" s="97"/>
      <c r="C421" s="97"/>
      <c r="D421" s="144"/>
      <c r="E421" s="98"/>
      <c r="F421" s="97"/>
      <c r="G421" s="98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</row>
    <row r="422">
      <c r="A422" s="97"/>
      <c r="B422" s="97"/>
      <c r="C422" s="97"/>
      <c r="D422" s="144"/>
      <c r="E422" s="98"/>
      <c r="F422" s="97"/>
      <c r="G422" s="98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</row>
    <row r="423">
      <c r="A423" s="97"/>
      <c r="B423" s="97"/>
      <c r="C423" s="97"/>
      <c r="D423" s="144"/>
      <c r="E423" s="98"/>
      <c r="F423" s="97"/>
      <c r="G423" s="98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</row>
    <row r="424">
      <c r="A424" s="97"/>
      <c r="B424" s="97"/>
      <c r="C424" s="97"/>
      <c r="D424" s="144"/>
      <c r="E424" s="98"/>
      <c r="F424" s="97"/>
      <c r="G424" s="98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</row>
    <row r="425">
      <c r="A425" s="97"/>
      <c r="B425" s="97"/>
      <c r="C425" s="97"/>
      <c r="D425" s="144"/>
      <c r="E425" s="98"/>
      <c r="F425" s="97"/>
      <c r="G425" s="98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</row>
    <row r="426">
      <c r="A426" s="97"/>
      <c r="B426" s="97"/>
      <c r="C426" s="97"/>
      <c r="D426" s="144"/>
      <c r="E426" s="98"/>
      <c r="F426" s="97"/>
      <c r="G426" s="98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</row>
    <row r="427">
      <c r="A427" s="97"/>
      <c r="B427" s="97"/>
      <c r="C427" s="97"/>
      <c r="D427" s="144"/>
      <c r="E427" s="98"/>
      <c r="F427" s="97"/>
      <c r="G427" s="98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</row>
    <row r="428">
      <c r="A428" s="97"/>
      <c r="B428" s="97"/>
      <c r="C428" s="97"/>
      <c r="D428" s="144"/>
      <c r="E428" s="98"/>
      <c r="F428" s="97"/>
      <c r="G428" s="98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</row>
    <row r="429">
      <c r="A429" s="97"/>
      <c r="B429" s="97"/>
      <c r="C429" s="97"/>
      <c r="D429" s="144"/>
      <c r="E429" s="98"/>
      <c r="F429" s="97"/>
      <c r="G429" s="98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</row>
    <row r="430">
      <c r="A430" s="97"/>
      <c r="B430" s="97"/>
      <c r="C430" s="97"/>
      <c r="D430" s="144"/>
      <c r="E430" s="98"/>
      <c r="F430" s="97"/>
      <c r="G430" s="98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</row>
    <row r="431">
      <c r="A431" s="97"/>
      <c r="B431" s="97"/>
      <c r="C431" s="97"/>
      <c r="D431" s="144"/>
      <c r="E431" s="98"/>
      <c r="F431" s="97"/>
      <c r="G431" s="98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</row>
    <row r="432">
      <c r="A432" s="97"/>
      <c r="B432" s="97"/>
      <c r="C432" s="97"/>
      <c r="D432" s="144"/>
      <c r="E432" s="98"/>
      <c r="F432" s="97"/>
      <c r="G432" s="98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</row>
    <row r="433">
      <c r="A433" s="97"/>
      <c r="B433" s="97"/>
      <c r="C433" s="97"/>
      <c r="D433" s="144"/>
      <c r="E433" s="98"/>
      <c r="F433" s="97"/>
      <c r="G433" s="98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</row>
    <row r="434">
      <c r="A434" s="97"/>
      <c r="B434" s="97"/>
      <c r="C434" s="97"/>
      <c r="D434" s="144"/>
      <c r="E434" s="98"/>
      <c r="F434" s="97"/>
      <c r="G434" s="98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</row>
    <row r="435">
      <c r="A435" s="97"/>
      <c r="B435" s="97"/>
      <c r="C435" s="97"/>
      <c r="D435" s="144"/>
      <c r="E435" s="98"/>
      <c r="F435" s="97"/>
      <c r="G435" s="98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</row>
    <row r="436">
      <c r="A436" s="97"/>
      <c r="B436" s="97"/>
      <c r="C436" s="97"/>
      <c r="D436" s="144"/>
      <c r="E436" s="98"/>
      <c r="F436" s="97"/>
      <c r="G436" s="98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</row>
    <row r="437">
      <c r="A437" s="97"/>
      <c r="B437" s="97"/>
      <c r="C437" s="97"/>
      <c r="D437" s="144"/>
      <c r="E437" s="98"/>
      <c r="F437" s="97"/>
      <c r="G437" s="98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</row>
    <row r="438">
      <c r="A438" s="97"/>
      <c r="B438" s="97"/>
      <c r="C438" s="97"/>
      <c r="D438" s="144"/>
      <c r="E438" s="98"/>
      <c r="F438" s="97"/>
      <c r="G438" s="98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</row>
    <row r="439">
      <c r="A439" s="97"/>
      <c r="B439" s="97"/>
      <c r="C439" s="97"/>
      <c r="D439" s="144"/>
      <c r="E439" s="98"/>
      <c r="F439" s="97"/>
      <c r="G439" s="98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</row>
    <row r="440">
      <c r="A440" s="97"/>
      <c r="B440" s="97"/>
      <c r="C440" s="97"/>
      <c r="D440" s="144"/>
      <c r="E440" s="98"/>
      <c r="F440" s="97"/>
      <c r="G440" s="98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</row>
    <row r="441">
      <c r="A441" s="97"/>
      <c r="B441" s="97"/>
      <c r="C441" s="97"/>
      <c r="D441" s="144"/>
      <c r="E441" s="98"/>
      <c r="F441" s="97"/>
      <c r="G441" s="98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</row>
    <row r="442">
      <c r="A442" s="97"/>
      <c r="B442" s="97"/>
      <c r="C442" s="97"/>
      <c r="D442" s="144"/>
      <c r="E442" s="98"/>
      <c r="F442" s="97"/>
      <c r="G442" s="98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</row>
    <row r="443">
      <c r="A443" s="97"/>
      <c r="B443" s="97"/>
      <c r="C443" s="97"/>
      <c r="D443" s="144"/>
      <c r="E443" s="98"/>
      <c r="F443" s="97"/>
      <c r="G443" s="98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</row>
    <row r="444">
      <c r="A444" s="97"/>
      <c r="B444" s="97"/>
      <c r="C444" s="97"/>
      <c r="D444" s="144"/>
      <c r="E444" s="98"/>
      <c r="F444" s="97"/>
      <c r="G444" s="98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</row>
    <row r="445">
      <c r="A445" s="97"/>
      <c r="B445" s="97"/>
      <c r="C445" s="97"/>
      <c r="D445" s="144"/>
      <c r="E445" s="98"/>
      <c r="F445" s="97"/>
      <c r="G445" s="98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</row>
    <row r="446">
      <c r="A446" s="97"/>
      <c r="B446" s="97"/>
      <c r="C446" s="97"/>
      <c r="D446" s="144"/>
      <c r="E446" s="98"/>
      <c r="F446" s="97"/>
      <c r="G446" s="98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</row>
    <row r="447">
      <c r="A447" s="97"/>
      <c r="B447" s="97"/>
      <c r="C447" s="97"/>
      <c r="D447" s="144"/>
      <c r="E447" s="98"/>
      <c r="F447" s="97"/>
      <c r="G447" s="98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</row>
    <row r="448">
      <c r="A448" s="97"/>
      <c r="B448" s="97"/>
      <c r="C448" s="97"/>
      <c r="D448" s="144"/>
      <c r="E448" s="98"/>
      <c r="F448" s="97"/>
      <c r="G448" s="98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</row>
    <row r="449">
      <c r="A449" s="97"/>
      <c r="B449" s="97"/>
      <c r="C449" s="97"/>
      <c r="D449" s="144"/>
      <c r="E449" s="98"/>
      <c r="F449" s="97"/>
      <c r="G449" s="98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</row>
    <row r="450">
      <c r="A450" s="97"/>
      <c r="B450" s="97"/>
      <c r="C450" s="97"/>
      <c r="D450" s="144"/>
      <c r="E450" s="98"/>
      <c r="F450" s="97"/>
      <c r="G450" s="98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</row>
    <row r="451">
      <c r="A451" s="97"/>
      <c r="B451" s="97"/>
      <c r="C451" s="97"/>
      <c r="D451" s="144"/>
      <c r="E451" s="98"/>
      <c r="F451" s="97"/>
      <c r="G451" s="98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</row>
    <row r="452">
      <c r="A452" s="97"/>
      <c r="B452" s="97"/>
      <c r="C452" s="97"/>
      <c r="D452" s="144"/>
      <c r="E452" s="98"/>
      <c r="F452" s="97"/>
      <c r="G452" s="98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</row>
    <row r="453">
      <c r="A453" s="97"/>
      <c r="B453" s="97"/>
      <c r="C453" s="97"/>
      <c r="D453" s="144"/>
      <c r="E453" s="98"/>
      <c r="F453" s="97"/>
      <c r="G453" s="98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</row>
    <row r="454">
      <c r="A454" s="97"/>
      <c r="B454" s="97"/>
      <c r="C454" s="97"/>
      <c r="D454" s="144"/>
      <c r="E454" s="98"/>
      <c r="F454" s="97"/>
      <c r="G454" s="98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</row>
    <row r="455">
      <c r="A455" s="97"/>
      <c r="B455" s="97"/>
      <c r="C455" s="97"/>
      <c r="D455" s="144"/>
      <c r="E455" s="98"/>
      <c r="F455" s="97"/>
      <c r="G455" s="98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</row>
    <row r="456">
      <c r="A456" s="97"/>
      <c r="B456" s="97"/>
      <c r="C456" s="97"/>
      <c r="D456" s="144"/>
      <c r="E456" s="98"/>
      <c r="F456" s="97"/>
      <c r="G456" s="98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</row>
    <row r="457">
      <c r="A457" s="97"/>
      <c r="B457" s="97"/>
      <c r="C457" s="97"/>
      <c r="D457" s="144"/>
      <c r="E457" s="98"/>
      <c r="F457" s="97"/>
      <c r="G457" s="98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</row>
    <row r="458">
      <c r="A458" s="97"/>
      <c r="B458" s="97"/>
      <c r="C458" s="97"/>
      <c r="D458" s="144"/>
      <c r="E458" s="98"/>
      <c r="F458" s="97"/>
      <c r="G458" s="98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</row>
    <row r="459">
      <c r="A459" s="97"/>
      <c r="B459" s="97"/>
      <c r="C459" s="97"/>
      <c r="D459" s="144"/>
      <c r="E459" s="98"/>
      <c r="F459" s="97"/>
      <c r="G459" s="98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</row>
    <row r="460">
      <c r="A460" s="97"/>
      <c r="B460" s="97"/>
      <c r="C460" s="97"/>
      <c r="D460" s="144"/>
      <c r="E460" s="98"/>
      <c r="F460" s="97"/>
      <c r="G460" s="98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</row>
    <row r="461">
      <c r="A461" s="97"/>
      <c r="B461" s="97"/>
      <c r="C461" s="97"/>
      <c r="D461" s="144"/>
      <c r="E461" s="98"/>
      <c r="F461" s="97"/>
      <c r="G461" s="98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</row>
    <row r="462">
      <c r="A462" s="97"/>
      <c r="B462" s="97"/>
      <c r="C462" s="97"/>
      <c r="D462" s="144"/>
      <c r="E462" s="98"/>
      <c r="F462" s="97"/>
      <c r="G462" s="98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</row>
    <row r="463">
      <c r="A463" s="97"/>
      <c r="B463" s="97"/>
      <c r="C463" s="97"/>
      <c r="D463" s="144"/>
      <c r="E463" s="98"/>
      <c r="F463" s="97"/>
      <c r="G463" s="98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</row>
    <row r="464">
      <c r="A464" s="97"/>
      <c r="B464" s="97"/>
      <c r="C464" s="97"/>
      <c r="D464" s="144"/>
      <c r="E464" s="98"/>
      <c r="F464" s="97"/>
      <c r="G464" s="98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</row>
    <row r="465">
      <c r="A465" s="97"/>
      <c r="B465" s="97"/>
      <c r="C465" s="97"/>
      <c r="D465" s="144"/>
      <c r="E465" s="98"/>
      <c r="F465" s="97"/>
      <c r="G465" s="98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</row>
    <row r="466">
      <c r="A466" s="97"/>
      <c r="B466" s="97"/>
      <c r="C466" s="97"/>
      <c r="D466" s="144"/>
      <c r="E466" s="98"/>
      <c r="F466" s="97"/>
      <c r="G466" s="98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</row>
    <row r="467">
      <c r="A467" s="97"/>
      <c r="B467" s="97"/>
      <c r="C467" s="97"/>
      <c r="D467" s="144"/>
      <c r="E467" s="98"/>
      <c r="F467" s="97"/>
      <c r="G467" s="98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</row>
    <row r="468">
      <c r="A468" s="97"/>
      <c r="B468" s="97"/>
      <c r="C468" s="97"/>
      <c r="D468" s="144"/>
      <c r="E468" s="98"/>
      <c r="F468" s="97"/>
      <c r="G468" s="98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</row>
    <row r="469">
      <c r="A469" s="97"/>
      <c r="B469" s="97"/>
      <c r="C469" s="97"/>
      <c r="D469" s="144"/>
      <c r="E469" s="98"/>
      <c r="F469" s="97"/>
      <c r="G469" s="98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</row>
    <row r="470">
      <c r="A470" s="97"/>
      <c r="B470" s="97"/>
      <c r="C470" s="97"/>
      <c r="D470" s="144"/>
      <c r="E470" s="98"/>
      <c r="F470" s="97"/>
      <c r="G470" s="98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</row>
    <row r="471">
      <c r="A471" s="97"/>
      <c r="B471" s="97"/>
      <c r="C471" s="97"/>
      <c r="D471" s="144"/>
      <c r="E471" s="98"/>
      <c r="F471" s="97"/>
      <c r="G471" s="98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</row>
    <row r="472">
      <c r="A472" s="97"/>
      <c r="B472" s="97"/>
      <c r="C472" s="97"/>
      <c r="D472" s="144"/>
      <c r="E472" s="98"/>
      <c r="F472" s="97"/>
      <c r="G472" s="98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</row>
    <row r="473">
      <c r="A473" s="97"/>
      <c r="B473" s="97"/>
      <c r="C473" s="97"/>
      <c r="D473" s="144"/>
      <c r="E473" s="98"/>
      <c r="F473" s="97"/>
      <c r="G473" s="98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</row>
    <row r="474">
      <c r="A474" s="97"/>
      <c r="B474" s="97"/>
      <c r="C474" s="97"/>
      <c r="D474" s="144"/>
      <c r="E474" s="98"/>
      <c r="F474" s="97"/>
      <c r="G474" s="98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</row>
    <row r="475">
      <c r="A475" s="97"/>
      <c r="B475" s="97"/>
      <c r="C475" s="97"/>
      <c r="D475" s="144"/>
      <c r="E475" s="98"/>
      <c r="F475" s="97"/>
      <c r="G475" s="98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</row>
    <row r="476">
      <c r="A476" s="97"/>
      <c r="B476" s="97"/>
      <c r="C476" s="97"/>
      <c r="D476" s="144"/>
      <c r="E476" s="98"/>
      <c r="F476" s="97"/>
      <c r="G476" s="98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</row>
    <row r="477">
      <c r="A477" s="97"/>
      <c r="B477" s="97"/>
      <c r="C477" s="97"/>
      <c r="D477" s="144"/>
      <c r="E477" s="98"/>
      <c r="F477" s="97"/>
      <c r="G477" s="98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</row>
    <row r="478">
      <c r="A478" s="97"/>
      <c r="B478" s="97"/>
      <c r="C478" s="97"/>
      <c r="D478" s="144"/>
      <c r="E478" s="98"/>
      <c r="F478" s="97"/>
      <c r="G478" s="98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</row>
    <row r="479">
      <c r="A479" s="97"/>
      <c r="B479" s="97"/>
      <c r="C479" s="97"/>
      <c r="D479" s="144"/>
      <c r="E479" s="98"/>
      <c r="F479" s="97"/>
      <c r="G479" s="98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</row>
    <row r="480">
      <c r="A480" s="97"/>
      <c r="B480" s="97"/>
      <c r="C480" s="97"/>
      <c r="D480" s="144"/>
      <c r="E480" s="98"/>
      <c r="F480" s="97"/>
      <c r="G480" s="98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</row>
    <row r="481">
      <c r="A481" s="97"/>
      <c r="B481" s="97"/>
      <c r="C481" s="97"/>
      <c r="D481" s="144"/>
      <c r="E481" s="98"/>
      <c r="F481" s="97"/>
      <c r="G481" s="98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</row>
    <row r="482">
      <c r="A482" s="97"/>
      <c r="B482" s="97"/>
      <c r="C482" s="97"/>
      <c r="D482" s="144"/>
      <c r="E482" s="98"/>
      <c r="F482" s="97"/>
      <c r="G482" s="98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</row>
    <row r="483">
      <c r="A483" s="97"/>
      <c r="B483" s="97"/>
      <c r="C483" s="97"/>
      <c r="D483" s="144"/>
      <c r="E483" s="98"/>
      <c r="F483" s="97"/>
      <c r="G483" s="98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</row>
    <row r="484">
      <c r="A484" s="97"/>
      <c r="B484" s="97"/>
      <c r="C484" s="97"/>
      <c r="D484" s="144"/>
      <c r="E484" s="98"/>
      <c r="F484" s="97"/>
      <c r="G484" s="98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</row>
    <row r="485">
      <c r="A485" s="97"/>
      <c r="B485" s="97"/>
      <c r="C485" s="97"/>
      <c r="D485" s="144"/>
      <c r="E485" s="98"/>
      <c r="F485" s="97"/>
      <c r="G485" s="98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</row>
    <row r="486">
      <c r="A486" s="97"/>
      <c r="B486" s="97"/>
      <c r="C486" s="97"/>
      <c r="D486" s="144"/>
      <c r="E486" s="98"/>
      <c r="F486" s="97"/>
      <c r="G486" s="98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</row>
    <row r="487">
      <c r="A487" s="97"/>
      <c r="B487" s="97"/>
      <c r="C487" s="97"/>
      <c r="D487" s="144"/>
      <c r="E487" s="98"/>
      <c r="F487" s="97"/>
      <c r="G487" s="98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</row>
    <row r="488">
      <c r="A488" s="97"/>
      <c r="B488" s="97"/>
      <c r="C488" s="97"/>
      <c r="D488" s="144"/>
      <c r="E488" s="98"/>
      <c r="F488" s="97"/>
      <c r="G488" s="98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</row>
    <row r="489">
      <c r="A489" s="97"/>
      <c r="B489" s="97"/>
      <c r="C489" s="97"/>
      <c r="D489" s="144"/>
      <c r="E489" s="98"/>
      <c r="F489" s="97"/>
      <c r="G489" s="98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</row>
    <row r="490">
      <c r="A490" s="97"/>
      <c r="B490" s="97"/>
      <c r="C490" s="97"/>
      <c r="D490" s="144"/>
      <c r="E490" s="98"/>
      <c r="F490" s="97"/>
      <c r="G490" s="98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</row>
    <row r="491">
      <c r="A491" s="97"/>
      <c r="B491" s="97"/>
      <c r="C491" s="97"/>
      <c r="D491" s="144"/>
      <c r="E491" s="98"/>
      <c r="F491" s="97"/>
      <c r="G491" s="98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</row>
    <row r="492">
      <c r="A492" s="97"/>
      <c r="B492" s="97"/>
      <c r="C492" s="97"/>
      <c r="D492" s="144"/>
      <c r="E492" s="98"/>
      <c r="F492" s="97"/>
      <c r="G492" s="98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</row>
    <row r="493">
      <c r="A493" s="97"/>
      <c r="B493" s="97"/>
      <c r="C493" s="97"/>
      <c r="D493" s="144"/>
      <c r="E493" s="98"/>
      <c r="F493" s="97"/>
      <c r="G493" s="98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</row>
    <row r="494">
      <c r="A494" s="97"/>
      <c r="B494" s="97"/>
      <c r="C494" s="97"/>
      <c r="D494" s="144"/>
      <c r="E494" s="98"/>
      <c r="F494" s="97"/>
      <c r="G494" s="98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</row>
    <row r="495">
      <c r="A495" s="97"/>
      <c r="B495" s="97"/>
      <c r="C495" s="97"/>
      <c r="D495" s="144"/>
      <c r="E495" s="98"/>
      <c r="F495" s="97"/>
      <c r="G495" s="98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</row>
    <row r="496">
      <c r="A496" s="97"/>
      <c r="B496" s="97"/>
      <c r="C496" s="97"/>
      <c r="D496" s="144"/>
      <c r="E496" s="98"/>
      <c r="F496" s="97"/>
      <c r="G496" s="98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</row>
    <row r="497">
      <c r="A497" s="97"/>
      <c r="B497" s="97"/>
      <c r="C497" s="97"/>
      <c r="D497" s="144"/>
      <c r="E497" s="98"/>
      <c r="F497" s="97"/>
      <c r="G497" s="98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</row>
    <row r="498">
      <c r="A498" s="97"/>
      <c r="B498" s="97"/>
      <c r="C498" s="97"/>
      <c r="D498" s="144"/>
      <c r="E498" s="98"/>
      <c r="F498" s="97"/>
      <c r="G498" s="98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</row>
    <row r="499">
      <c r="A499" s="97"/>
      <c r="B499" s="97"/>
      <c r="C499" s="97"/>
      <c r="D499" s="144"/>
      <c r="E499" s="98"/>
      <c r="F499" s="97"/>
      <c r="G499" s="98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</row>
    <row r="500">
      <c r="A500" s="97"/>
      <c r="B500" s="97"/>
      <c r="C500" s="97"/>
      <c r="D500" s="144"/>
      <c r="E500" s="98"/>
      <c r="F500" s="97"/>
      <c r="G500" s="98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</row>
    <row r="501">
      <c r="A501" s="97"/>
      <c r="B501" s="97"/>
      <c r="C501" s="97"/>
      <c r="D501" s="144"/>
      <c r="E501" s="98"/>
      <c r="F501" s="97"/>
      <c r="G501" s="98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</row>
    <row r="502">
      <c r="A502" s="97"/>
      <c r="B502" s="97"/>
      <c r="C502" s="97"/>
      <c r="D502" s="144"/>
      <c r="E502" s="98"/>
      <c r="F502" s="97"/>
      <c r="G502" s="98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</row>
    <row r="503">
      <c r="A503" s="97"/>
      <c r="B503" s="97"/>
      <c r="C503" s="97"/>
      <c r="D503" s="144"/>
      <c r="E503" s="98"/>
      <c r="F503" s="97"/>
      <c r="G503" s="98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</row>
    <row r="504">
      <c r="A504" s="97"/>
      <c r="B504" s="97"/>
      <c r="C504" s="97"/>
      <c r="D504" s="144"/>
      <c r="E504" s="98"/>
      <c r="F504" s="97"/>
      <c r="G504" s="98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</row>
    <row r="505">
      <c r="A505" s="97"/>
      <c r="B505" s="97"/>
      <c r="C505" s="97"/>
      <c r="D505" s="144"/>
      <c r="E505" s="98"/>
      <c r="F505" s="97"/>
      <c r="G505" s="98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</row>
    <row r="506">
      <c r="A506" s="97"/>
      <c r="B506" s="97"/>
      <c r="C506" s="97"/>
      <c r="D506" s="144"/>
      <c r="E506" s="98"/>
      <c r="F506" s="97"/>
      <c r="G506" s="98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</row>
    <row r="507">
      <c r="A507" s="97"/>
      <c r="B507" s="97"/>
      <c r="C507" s="97"/>
      <c r="D507" s="144"/>
      <c r="E507" s="98"/>
      <c r="F507" s="97"/>
      <c r="G507" s="98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</row>
    <row r="508">
      <c r="A508" s="97"/>
      <c r="B508" s="97"/>
      <c r="C508" s="97"/>
      <c r="D508" s="144"/>
      <c r="E508" s="98"/>
      <c r="F508" s="97"/>
      <c r="G508" s="98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</row>
    <row r="509">
      <c r="A509" s="97"/>
      <c r="B509" s="97"/>
      <c r="C509" s="97"/>
      <c r="D509" s="144"/>
      <c r="E509" s="98"/>
      <c r="F509" s="97"/>
      <c r="G509" s="98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</row>
    <row r="510">
      <c r="A510" s="97"/>
      <c r="B510" s="97"/>
      <c r="C510" s="97"/>
      <c r="D510" s="144"/>
      <c r="E510" s="98"/>
      <c r="F510" s="97"/>
      <c r="G510" s="98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</row>
    <row r="511">
      <c r="A511" s="97"/>
      <c r="B511" s="97"/>
      <c r="C511" s="97"/>
      <c r="D511" s="144"/>
      <c r="E511" s="98"/>
      <c r="F511" s="97"/>
      <c r="G511" s="98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</row>
    <row r="512">
      <c r="A512" s="97"/>
      <c r="B512" s="97"/>
      <c r="C512" s="97"/>
      <c r="D512" s="144"/>
      <c r="E512" s="98"/>
      <c r="F512" s="97"/>
      <c r="G512" s="98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</row>
    <row r="513">
      <c r="A513" s="97"/>
      <c r="B513" s="97"/>
      <c r="C513" s="97"/>
      <c r="D513" s="144"/>
      <c r="E513" s="98"/>
      <c r="F513" s="97"/>
      <c r="G513" s="98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</row>
    <row r="514">
      <c r="A514" s="97"/>
      <c r="B514" s="97"/>
      <c r="C514" s="97"/>
      <c r="D514" s="144"/>
      <c r="E514" s="98"/>
      <c r="F514" s="97"/>
      <c r="G514" s="98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</row>
    <row r="515">
      <c r="A515" s="97"/>
      <c r="B515" s="97"/>
      <c r="C515" s="97"/>
      <c r="D515" s="144"/>
      <c r="E515" s="98"/>
      <c r="F515" s="97"/>
      <c r="G515" s="98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</row>
    <row r="516">
      <c r="A516" s="97"/>
      <c r="B516" s="97"/>
      <c r="C516" s="97"/>
      <c r="D516" s="144"/>
      <c r="E516" s="98"/>
      <c r="F516" s="97"/>
      <c r="G516" s="98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</row>
    <row r="517">
      <c r="A517" s="97"/>
      <c r="B517" s="97"/>
      <c r="C517" s="97"/>
      <c r="D517" s="144"/>
      <c r="E517" s="98"/>
      <c r="F517" s="97"/>
      <c r="G517" s="98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</row>
    <row r="518">
      <c r="A518" s="97"/>
      <c r="B518" s="97"/>
      <c r="C518" s="97"/>
      <c r="D518" s="144"/>
      <c r="E518" s="98"/>
      <c r="F518" s="97"/>
      <c r="G518" s="98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</row>
    <row r="519">
      <c r="A519" s="97"/>
      <c r="B519" s="97"/>
      <c r="C519" s="97"/>
      <c r="D519" s="144"/>
      <c r="E519" s="98"/>
      <c r="F519" s="97"/>
      <c r="G519" s="98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</row>
    <row r="520">
      <c r="A520" s="97"/>
      <c r="B520" s="97"/>
      <c r="C520" s="97"/>
      <c r="D520" s="144"/>
      <c r="E520" s="98"/>
      <c r="F520" s="97"/>
      <c r="G520" s="98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</row>
    <row r="521">
      <c r="A521" s="97"/>
      <c r="B521" s="97"/>
      <c r="C521" s="97"/>
      <c r="D521" s="144"/>
      <c r="E521" s="98"/>
      <c r="F521" s="97"/>
      <c r="G521" s="98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</row>
    <row r="522">
      <c r="A522" s="97"/>
      <c r="B522" s="97"/>
      <c r="C522" s="97"/>
      <c r="D522" s="144"/>
      <c r="E522" s="98"/>
      <c r="F522" s="97"/>
      <c r="G522" s="98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</row>
    <row r="523">
      <c r="A523" s="97"/>
      <c r="B523" s="97"/>
      <c r="C523" s="97"/>
      <c r="D523" s="144"/>
      <c r="E523" s="98"/>
      <c r="F523" s="97"/>
      <c r="G523" s="98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</row>
    <row r="524">
      <c r="A524" s="97"/>
      <c r="B524" s="97"/>
      <c r="C524" s="97"/>
      <c r="D524" s="144"/>
      <c r="E524" s="98"/>
      <c r="F524" s="97"/>
      <c r="G524" s="98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</row>
    <row r="525">
      <c r="A525" s="97"/>
      <c r="B525" s="97"/>
      <c r="C525" s="97"/>
      <c r="D525" s="144"/>
      <c r="E525" s="98"/>
      <c r="F525" s="97"/>
      <c r="G525" s="98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</row>
    <row r="526">
      <c r="A526" s="97"/>
      <c r="B526" s="97"/>
      <c r="C526" s="97"/>
      <c r="D526" s="144"/>
      <c r="E526" s="98"/>
      <c r="F526" s="97"/>
      <c r="G526" s="98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</row>
    <row r="527">
      <c r="A527" s="97"/>
      <c r="B527" s="97"/>
      <c r="C527" s="97"/>
      <c r="D527" s="144"/>
      <c r="E527" s="98"/>
      <c r="F527" s="97"/>
      <c r="G527" s="98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</row>
    <row r="528">
      <c r="A528" s="97"/>
      <c r="B528" s="97"/>
      <c r="C528" s="97"/>
      <c r="D528" s="144"/>
      <c r="E528" s="98"/>
      <c r="F528" s="97"/>
      <c r="G528" s="98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</row>
    <row r="529">
      <c r="A529" s="97"/>
      <c r="B529" s="97"/>
      <c r="C529" s="97"/>
      <c r="D529" s="144"/>
      <c r="E529" s="98"/>
      <c r="F529" s="97"/>
      <c r="G529" s="98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</row>
    <row r="530">
      <c r="A530" s="97"/>
      <c r="B530" s="97"/>
      <c r="C530" s="97"/>
      <c r="D530" s="144"/>
      <c r="E530" s="98"/>
      <c r="F530" s="97"/>
      <c r="G530" s="98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</row>
    <row r="531">
      <c r="A531" s="97"/>
      <c r="B531" s="97"/>
      <c r="C531" s="97"/>
      <c r="D531" s="144"/>
      <c r="E531" s="98"/>
      <c r="F531" s="97"/>
      <c r="G531" s="98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</row>
    <row r="532">
      <c r="A532" s="97"/>
      <c r="B532" s="97"/>
      <c r="C532" s="97"/>
      <c r="D532" s="144"/>
      <c r="E532" s="98"/>
      <c r="F532" s="97"/>
      <c r="G532" s="98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</row>
    <row r="533">
      <c r="A533" s="97"/>
      <c r="B533" s="97"/>
      <c r="C533" s="97"/>
      <c r="D533" s="144"/>
      <c r="E533" s="98"/>
      <c r="F533" s="97"/>
      <c r="G533" s="98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</row>
    <row r="534">
      <c r="A534" s="97"/>
      <c r="B534" s="97"/>
      <c r="C534" s="97"/>
      <c r="D534" s="144"/>
      <c r="E534" s="98"/>
      <c r="F534" s="97"/>
      <c r="G534" s="98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</row>
    <row r="535">
      <c r="A535" s="97"/>
      <c r="B535" s="97"/>
      <c r="C535" s="97"/>
      <c r="D535" s="144"/>
      <c r="E535" s="98"/>
      <c r="F535" s="97"/>
      <c r="G535" s="98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</row>
    <row r="536">
      <c r="A536" s="97"/>
      <c r="B536" s="97"/>
      <c r="C536" s="97"/>
      <c r="D536" s="144"/>
      <c r="E536" s="98"/>
      <c r="F536" s="97"/>
      <c r="G536" s="98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</row>
    <row r="537">
      <c r="A537" s="97"/>
      <c r="B537" s="97"/>
      <c r="C537" s="97"/>
      <c r="D537" s="144"/>
      <c r="E537" s="98"/>
      <c r="F537" s="97"/>
      <c r="G537" s="98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</row>
    <row r="538">
      <c r="A538" s="97"/>
      <c r="B538" s="97"/>
      <c r="C538" s="97"/>
      <c r="D538" s="144"/>
      <c r="E538" s="98"/>
      <c r="F538" s="97"/>
      <c r="G538" s="98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</row>
    <row r="539">
      <c r="A539" s="97"/>
      <c r="B539" s="97"/>
      <c r="C539" s="97"/>
      <c r="D539" s="144"/>
      <c r="E539" s="98"/>
      <c r="F539" s="97"/>
      <c r="G539" s="98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</row>
    <row r="540">
      <c r="A540" s="97"/>
      <c r="B540" s="97"/>
      <c r="C540" s="97"/>
      <c r="D540" s="144"/>
      <c r="E540" s="98"/>
      <c r="F540" s="97"/>
      <c r="G540" s="98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</row>
    <row r="541">
      <c r="A541" s="97"/>
      <c r="B541" s="97"/>
      <c r="C541" s="97"/>
      <c r="D541" s="144"/>
      <c r="E541" s="98"/>
      <c r="F541" s="97"/>
      <c r="G541" s="98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</row>
    <row r="542">
      <c r="A542" s="97"/>
      <c r="B542" s="97"/>
      <c r="C542" s="97"/>
      <c r="D542" s="144"/>
      <c r="E542" s="98"/>
      <c r="F542" s="97"/>
      <c r="G542" s="98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</row>
    <row r="543">
      <c r="A543" s="97"/>
      <c r="B543" s="97"/>
      <c r="C543" s="97"/>
      <c r="D543" s="144"/>
      <c r="E543" s="98"/>
      <c r="F543" s="97"/>
      <c r="G543" s="98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</row>
    <row r="544">
      <c r="A544" s="97"/>
      <c r="B544" s="97"/>
      <c r="C544" s="97"/>
      <c r="D544" s="144"/>
      <c r="E544" s="98"/>
      <c r="F544" s="97"/>
      <c r="G544" s="98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</row>
    <row r="545">
      <c r="A545" s="97"/>
      <c r="B545" s="97"/>
      <c r="C545" s="97"/>
      <c r="D545" s="144"/>
      <c r="E545" s="98"/>
      <c r="F545" s="97"/>
      <c r="G545" s="98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</row>
    <row r="546">
      <c r="A546" s="97"/>
      <c r="B546" s="97"/>
      <c r="C546" s="97"/>
      <c r="D546" s="144"/>
      <c r="E546" s="98"/>
      <c r="F546" s="97"/>
      <c r="G546" s="98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</row>
    <row r="547">
      <c r="A547" s="97"/>
      <c r="B547" s="97"/>
      <c r="C547" s="97"/>
      <c r="D547" s="144"/>
      <c r="E547" s="98"/>
      <c r="F547" s="97"/>
      <c r="G547" s="98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</row>
    <row r="548">
      <c r="A548" s="97"/>
      <c r="B548" s="97"/>
      <c r="C548" s="97"/>
      <c r="D548" s="144"/>
      <c r="E548" s="98"/>
      <c r="F548" s="97"/>
      <c r="G548" s="98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</row>
    <row r="549">
      <c r="A549" s="97"/>
      <c r="B549" s="97"/>
      <c r="C549" s="97"/>
      <c r="D549" s="144"/>
      <c r="E549" s="98"/>
      <c r="F549" s="97"/>
      <c r="G549" s="98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</row>
    <row r="550">
      <c r="A550" s="97"/>
      <c r="B550" s="97"/>
      <c r="C550" s="97"/>
      <c r="D550" s="144"/>
      <c r="E550" s="98"/>
      <c r="F550" s="97"/>
      <c r="G550" s="98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</row>
    <row r="551">
      <c r="A551" s="97"/>
      <c r="B551" s="97"/>
      <c r="C551" s="97"/>
      <c r="D551" s="144"/>
      <c r="E551" s="98"/>
      <c r="F551" s="97"/>
      <c r="G551" s="98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</row>
    <row r="552">
      <c r="A552" s="97"/>
      <c r="B552" s="97"/>
      <c r="C552" s="97"/>
      <c r="D552" s="144"/>
      <c r="E552" s="98"/>
      <c r="F552" s="97"/>
      <c r="G552" s="98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</row>
    <row r="553">
      <c r="A553" s="97"/>
      <c r="B553" s="97"/>
      <c r="C553" s="97"/>
      <c r="D553" s="144"/>
      <c r="E553" s="98"/>
      <c r="F553" s="97"/>
      <c r="G553" s="98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</row>
    <row r="554">
      <c r="A554" s="97"/>
      <c r="B554" s="97"/>
      <c r="C554" s="97"/>
      <c r="D554" s="144"/>
      <c r="E554" s="98"/>
      <c r="F554" s="97"/>
      <c r="G554" s="98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</row>
    <row r="555">
      <c r="A555" s="97"/>
      <c r="B555" s="97"/>
      <c r="C555" s="97"/>
      <c r="D555" s="144"/>
      <c r="E555" s="98"/>
      <c r="F555" s="97"/>
      <c r="G555" s="98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</row>
    <row r="556">
      <c r="A556" s="97"/>
      <c r="B556" s="97"/>
      <c r="C556" s="97"/>
      <c r="D556" s="144"/>
      <c r="E556" s="98"/>
      <c r="F556" s="97"/>
      <c r="G556" s="98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</row>
    <row r="557">
      <c r="A557" s="97"/>
      <c r="B557" s="97"/>
      <c r="C557" s="97"/>
      <c r="D557" s="144"/>
      <c r="E557" s="98"/>
      <c r="F557" s="97"/>
      <c r="G557" s="98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</row>
    <row r="558">
      <c r="A558" s="97"/>
      <c r="B558" s="97"/>
      <c r="C558" s="97"/>
      <c r="D558" s="144"/>
      <c r="E558" s="98"/>
      <c r="F558" s="97"/>
      <c r="G558" s="98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</row>
    <row r="559">
      <c r="A559" s="97"/>
      <c r="B559" s="97"/>
      <c r="C559" s="97"/>
      <c r="D559" s="144"/>
      <c r="E559" s="98"/>
      <c r="F559" s="97"/>
      <c r="G559" s="98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</row>
    <row r="560">
      <c r="A560" s="97"/>
      <c r="B560" s="97"/>
      <c r="C560" s="97"/>
      <c r="D560" s="144"/>
      <c r="E560" s="98"/>
      <c r="F560" s="97"/>
      <c r="G560" s="98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</row>
    <row r="561">
      <c r="A561" s="97"/>
      <c r="B561" s="97"/>
      <c r="C561" s="97"/>
      <c r="D561" s="144"/>
      <c r="E561" s="98"/>
      <c r="F561" s="97"/>
      <c r="G561" s="98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</row>
    <row r="562">
      <c r="A562" s="97"/>
      <c r="B562" s="97"/>
      <c r="C562" s="97"/>
      <c r="D562" s="144"/>
      <c r="E562" s="98"/>
      <c r="F562" s="97"/>
      <c r="G562" s="98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</row>
    <row r="563">
      <c r="A563" s="97"/>
      <c r="B563" s="97"/>
      <c r="C563" s="97"/>
      <c r="D563" s="144"/>
      <c r="E563" s="98"/>
      <c r="F563" s="97"/>
      <c r="G563" s="98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</row>
    <row r="564">
      <c r="A564" s="97"/>
      <c r="B564" s="97"/>
      <c r="C564" s="97"/>
      <c r="D564" s="144"/>
      <c r="E564" s="98"/>
      <c r="F564" s="97"/>
      <c r="G564" s="98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</row>
    <row r="565">
      <c r="A565" s="97"/>
      <c r="B565" s="97"/>
      <c r="C565" s="97"/>
      <c r="D565" s="144"/>
      <c r="E565" s="98"/>
      <c r="F565" s="97"/>
      <c r="G565" s="98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</row>
    <row r="566">
      <c r="A566" s="97"/>
      <c r="B566" s="97"/>
      <c r="C566" s="97"/>
      <c r="D566" s="144"/>
      <c r="E566" s="98"/>
      <c r="F566" s="97"/>
      <c r="G566" s="98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</row>
    <row r="567">
      <c r="A567" s="97"/>
      <c r="B567" s="97"/>
      <c r="C567" s="97"/>
      <c r="D567" s="144"/>
      <c r="E567" s="98"/>
      <c r="F567" s="97"/>
      <c r="G567" s="98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</row>
    <row r="568">
      <c r="A568" s="97"/>
      <c r="B568" s="97"/>
      <c r="C568" s="97"/>
      <c r="D568" s="144"/>
      <c r="E568" s="98"/>
      <c r="F568" s="97"/>
      <c r="G568" s="98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</row>
    <row r="569">
      <c r="A569" s="97"/>
      <c r="B569" s="97"/>
      <c r="C569" s="97"/>
      <c r="D569" s="144"/>
      <c r="E569" s="98"/>
      <c r="F569" s="97"/>
      <c r="G569" s="98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</row>
    <row r="570">
      <c r="A570" s="97"/>
      <c r="B570" s="97"/>
      <c r="C570" s="97"/>
      <c r="D570" s="144"/>
      <c r="E570" s="98"/>
      <c r="F570" s="97"/>
      <c r="G570" s="98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</row>
    <row r="571">
      <c r="A571" s="97"/>
      <c r="B571" s="97"/>
      <c r="C571" s="97"/>
      <c r="D571" s="144"/>
      <c r="E571" s="98"/>
      <c r="F571" s="97"/>
      <c r="G571" s="98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</row>
    <row r="572">
      <c r="A572" s="97"/>
      <c r="B572" s="97"/>
      <c r="C572" s="97"/>
      <c r="D572" s="144"/>
      <c r="E572" s="98"/>
      <c r="F572" s="97"/>
      <c r="G572" s="98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</row>
    <row r="573">
      <c r="A573" s="97"/>
      <c r="B573" s="97"/>
      <c r="C573" s="97"/>
      <c r="D573" s="144"/>
      <c r="E573" s="98"/>
      <c r="F573" s="97"/>
      <c r="G573" s="98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</row>
    <row r="574">
      <c r="A574" s="97"/>
      <c r="B574" s="97"/>
      <c r="C574" s="97"/>
      <c r="D574" s="144"/>
      <c r="E574" s="98"/>
      <c r="F574" s="97"/>
      <c r="G574" s="98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</row>
    <row r="575">
      <c r="A575" s="97"/>
      <c r="B575" s="97"/>
      <c r="C575" s="97"/>
      <c r="D575" s="144"/>
      <c r="E575" s="98"/>
      <c r="F575" s="97"/>
      <c r="G575" s="98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</row>
    <row r="576">
      <c r="A576" s="97"/>
      <c r="B576" s="97"/>
      <c r="C576" s="97"/>
      <c r="D576" s="144"/>
      <c r="E576" s="98"/>
      <c r="F576" s="97"/>
      <c r="G576" s="98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</row>
    <row r="577">
      <c r="A577" s="97"/>
      <c r="B577" s="97"/>
      <c r="C577" s="97"/>
      <c r="D577" s="144"/>
      <c r="E577" s="98"/>
      <c r="F577" s="97"/>
      <c r="G577" s="98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</row>
    <row r="578">
      <c r="A578" s="97"/>
      <c r="B578" s="97"/>
      <c r="C578" s="97"/>
      <c r="D578" s="144"/>
      <c r="E578" s="98"/>
      <c r="F578" s="97"/>
      <c r="G578" s="98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</row>
    <row r="579">
      <c r="A579" s="97"/>
      <c r="B579" s="97"/>
      <c r="C579" s="97"/>
      <c r="D579" s="144"/>
      <c r="E579" s="98"/>
      <c r="F579" s="97"/>
      <c r="G579" s="98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</row>
    <row r="580">
      <c r="A580" s="97"/>
      <c r="B580" s="97"/>
      <c r="C580" s="97"/>
      <c r="D580" s="144"/>
      <c r="E580" s="98"/>
      <c r="F580" s="97"/>
      <c r="G580" s="98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</row>
    <row r="581">
      <c r="A581" s="97"/>
      <c r="B581" s="97"/>
      <c r="C581" s="97"/>
      <c r="D581" s="144"/>
      <c r="E581" s="98"/>
      <c r="F581" s="97"/>
      <c r="G581" s="98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</row>
    <row r="582">
      <c r="A582" s="97"/>
      <c r="B582" s="97"/>
      <c r="C582" s="97"/>
      <c r="D582" s="144"/>
      <c r="E582" s="98"/>
      <c r="F582" s="97"/>
      <c r="G582" s="98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</row>
    <row r="583">
      <c r="A583" s="97"/>
      <c r="B583" s="97"/>
      <c r="C583" s="97"/>
      <c r="D583" s="144"/>
      <c r="E583" s="98"/>
      <c r="F583" s="97"/>
      <c r="G583" s="98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</row>
    <row r="584">
      <c r="A584" s="97"/>
      <c r="B584" s="97"/>
      <c r="C584" s="97"/>
      <c r="D584" s="144"/>
      <c r="E584" s="98"/>
      <c r="F584" s="97"/>
      <c r="G584" s="98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</row>
    <row r="585">
      <c r="A585" s="97"/>
      <c r="B585" s="97"/>
      <c r="C585" s="97"/>
      <c r="D585" s="144"/>
      <c r="E585" s="98"/>
      <c r="F585" s="97"/>
      <c r="G585" s="98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</row>
    <row r="586">
      <c r="A586" s="97"/>
      <c r="B586" s="97"/>
      <c r="C586" s="97"/>
      <c r="D586" s="144"/>
      <c r="E586" s="98"/>
      <c r="F586" s="97"/>
      <c r="G586" s="98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</row>
    <row r="587">
      <c r="A587" s="97"/>
      <c r="B587" s="97"/>
      <c r="C587" s="97"/>
      <c r="D587" s="144"/>
      <c r="E587" s="98"/>
      <c r="F587" s="97"/>
      <c r="G587" s="98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</row>
    <row r="588">
      <c r="A588" s="97"/>
      <c r="B588" s="97"/>
      <c r="C588" s="97"/>
      <c r="D588" s="144"/>
      <c r="E588" s="98"/>
      <c r="F588" s="97"/>
      <c r="G588" s="98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</row>
    <row r="589">
      <c r="A589" s="97"/>
      <c r="B589" s="97"/>
      <c r="C589" s="97"/>
      <c r="D589" s="144"/>
      <c r="E589" s="98"/>
      <c r="F589" s="97"/>
      <c r="G589" s="98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</row>
    <row r="590">
      <c r="A590" s="97"/>
      <c r="B590" s="97"/>
      <c r="C590" s="97"/>
      <c r="D590" s="144"/>
      <c r="E590" s="98"/>
      <c r="F590" s="97"/>
      <c r="G590" s="98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</row>
    <row r="591">
      <c r="A591" s="97"/>
      <c r="B591" s="97"/>
      <c r="C591" s="97"/>
      <c r="D591" s="144"/>
      <c r="E591" s="98"/>
      <c r="F591" s="97"/>
      <c r="G591" s="98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</row>
    <row r="592">
      <c r="A592" s="97"/>
      <c r="B592" s="97"/>
      <c r="C592" s="97"/>
      <c r="D592" s="144"/>
      <c r="E592" s="98"/>
      <c r="F592" s="97"/>
      <c r="G592" s="98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</row>
    <row r="593">
      <c r="A593" s="97"/>
      <c r="B593" s="97"/>
      <c r="C593" s="97"/>
      <c r="D593" s="144"/>
      <c r="E593" s="98"/>
      <c r="F593" s="97"/>
      <c r="G593" s="98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</row>
    <row r="594">
      <c r="A594" s="97"/>
      <c r="B594" s="97"/>
      <c r="C594" s="97"/>
      <c r="D594" s="144"/>
      <c r="E594" s="98"/>
      <c r="F594" s="97"/>
      <c r="G594" s="98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</row>
    <row r="595">
      <c r="A595" s="97"/>
      <c r="B595" s="97"/>
      <c r="C595" s="97"/>
      <c r="D595" s="144"/>
      <c r="E595" s="98"/>
      <c r="F595" s="97"/>
      <c r="G595" s="98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</row>
    <row r="596">
      <c r="A596" s="97"/>
      <c r="B596" s="97"/>
      <c r="C596" s="97"/>
      <c r="D596" s="144"/>
      <c r="E596" s="98"/>
      <c r="F596" s="97"/>
      <c r="G596" s="98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</row>
    <row r="597">
      <c r="A597" s="97"/>
      <c r="B597" s="97"/>
      <c r="C597" s="97"/>
      <c r="D597" s="144"/>
      <c r="E597" s="98"/>
      <c r="F597" s="97"/>
      <c r="G597" s="98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</row>
    <row r="598">
      <c r="A598" s="97"/>
      <c r="B598" s="97"/>
      <c r="C598" s="97"/>
      <c r="D598" s="144"/>
      <c r="E598" s="98"/>
      <c r="F598" s="97"/>
      <c r="G598" s="98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</row>
    <row r="599">
      <c r="A599" s="97"/>
      <c r="B599" s="97"/>
      <c r="C599" s="97"/>
      <c r="D599" s="144"/>
      <c r="E599" s="98"/>
      <c r="F599" s="97"/>
      <c r="G599" s="98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</row>
    <row r="600">
      <c r="A600" s="97"/>
      <c r="B600" s="97"/>
      <c r="C600" s="97"/>
      <c r="D600" s="144"/>
      <c r="E600" s="98"/>
      <c r="F600" s="97"/>
      <c r="G600" s="98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</row>
    <row r="601">
      <c r="A601" s="97"/>
      <c r="B601" s="97"/>
      <c r="C601" s="97"/>
      <c r="D601" s="144"/>
      <c r="E601" s="98"/>
      <c r="F601" s="97"/>
      <c r="G601" s="98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</row>
    <row r="602">
      <c r="A602" s="97"/>
      <c r="B602" s="97"/>
      <c r="C602" s="97"/>
      <c r="D602" s="144"/>
      <c r="E602" s="98"/>
      <c r="F602" s="97"/>
      <c r="G602" s="98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</row>
    <row r="603">
      <c r="A603" s="97"/>
      <c r="B603" s="97"/>
      <c r="C603" s="97"/>
      <c r="D603" s="144"/>
      <c r="E603" s="98"/>
      <c r="F603" s="97"/>
      <c r="G603" s="98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</row>
    <row r="604">
      <c r="A604" s="97"/>
      <c r="B604" s="97"/>
      <c r="C604" s="97"/>
      <c r="D604" s="144"/>
      <c r="E604" s="98"/>
      <c r="F604" s="97"/>
      <c r="G604" s="98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</row>
    <row r="605">
      <c r="A605" s="97"/>
      <c r="B605" s="97"/>
      <c r="C605" s="97"/>
      <c r="D605" s="144"/>
      <c r="E605" s="98"/>
      <c r="F605" s="97"/>
      <c r="G605" s="98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</row>
    <row r="606">
      <c r="A606" s="97"/>
      <c r="B606" s="97"/>
      <c r="C606" s="97"/>
      <c r="D606" s="144"/>
      <c r="E606" s="98"/>
      <c r="F606" s="97"/>
      <c r="G606" s="98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</row>
    <row r="607">
      <c r="A607" s="97"/>
      <c r="B607" s="97"/>
      <c r="C607" s="97"/>
      <c r="D607" s="144"/>
      <c r="E607" s="98"/>
      <c r="F607" s="97"/>
      <c r="G607" s="98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</row>
    <row r="608">
      <c r="A608" s="97"/>
      <c r="B608" s="97"/>
      <c r="C608" s="97"/>
      <c r="D608" s="144"/>
      <c r="E608" s="98"/>
      <c r="F608" s="97"/>
      <c r="G608" s="98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</row>
    <row r="609">
      <c r="A609" s="97"/>
      <c r="B609" s="97"/>
      <c r="C609" s="97"/>
      <c r="D609" s="144"/>
      <c r="E609" s="98"/>
      <c r="F609" s="97"/>
      <c r="G609" s="98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</row>
    <row r="610">
      <c r="A610" s="97"/>
      <c r="B610" s="97"/>
      <c r="C610" s="97"/>
      <c r="D610" s="144"/>
      <c r="E610" s="98"/>
      <c r="F610" s="97"/>
      <c r="G610" s="98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</row>
    <row r="611">
      <c r="A611" s="97"/>
      <c r="B611" s="97"/>
      <c r="C611" s="97"/>
      <c r="D611" s="144"/>
      <c r="E611" s="98"/>
      <c r="F611" s="97"/>
      <c r="G611" s="98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</row>
    <row r="612">
      <c r="A612" s="97"/>
      <c r="B612" s="97"/>
      <c r="C612" s="97"/>
      <c r="D612" s="144"/>
      <c r="E612" s="98"/>
      <c r="F612" s="97"/>
      <c r="G612" s="98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</row>
    <row r="613">
      <c r="A613" s="97"/>
      <c r="B613" s="97"/>
      <c r="C613" s="97"/>
      <c r="D613" s="144"/>
      <c r="E613" s="98"/>
      <c r="F613" s="97"/>
      <c r="G613" s="98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</row>
    <row r="614">
      <c r="A614" s="97"/>
      <c r="B614" s="97"/>
      <c r="C614" s="97"/>
      <c r="D614" s="144"/>
      <c r="E614" s="98"/>
      <c r="F614" s="97"/>
      <c r="G614" s="98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</row>
    <row r="615">
      <c r="A615" s="97"/>
      <c r="B615" s="97"/>
      <c r="C615" s="97"/>
      <c r="D615" s="144"/>
      <c r="E615" s="98"/>
      <c r="F615" s="97"/>
      <c r="G615" s="98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</row>
    <row r="616">
      <c r="A616" s="97"/>
      <c r="B616" s="97"/>
      <c r="C616" s="97"/>
      <c r="D616" s="144"/>
      <c r="E616" s="98"/>
      <c r="F616" s="97"/>
      <c r="G616" s="98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</row>
    <row r="617">
      <c r="A617" s="97"/>
      <c r="B617" s="97"/>
      <c r="C617" s="97"/>
      <c r="D617" s="144"/>
      <c r="E617" s="98"/>
      <c r="F617" s="97"/>
      <c r="G617" s="98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</row>
    <row r="618">
      <c r="A618" s="97"/>
      <c r="B618" s="97"/>
      <c r="C618" s="97"/>
      <c r="D618" s="144"/>
      <c r="E618" s="98"/>
      <c r="F618" s="97"/>
      <c r="G618" s="98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</row>
    <row r="619">
      <c r="A619" s="97"/>
      <c r="B619" s="97"/>
      <c r="C619" s="97"/>
      <c r="D619" s="144"/>
      <c r="E619" s="98"/>
      <c r="F619" s="97"/>
      <c r="G619" s="98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</row>
    <row r="620">
      <c r="A620" s="97"/>
      <c r="B620" s="97"/>
      <c r="C620" s="97"/>
      <c r="D620" s="144"/>
      <c r="E620" s="98"/>
      <c r="F620" s="97"/>
      <c r="G620" s="98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</row>
    <row r="621">
      <c r="A621" s="97"/>
      <c r="B621" s="97"/>
      <c r="C621" s="97"/>
      <c r="D621" s="144"/>
      <c r="E621" s="98"/>
      <c r="F621" s="97"/>
      <c r="G621" s="98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</row>
    <row r="622">
      <c r="A622" s="97"/>
      <c r="B622" s="97"/>
      <c r="C622" s="97"/>
      <c r="D622" s="144"/>
      <c r="E622" s="98"/>
      <c r="F622" s="97"/>
      <c r="G622" s="98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</row>
    <row r="623">
      <c r="A623" s="97"/>
      <c r="B623" s="97"/>
      <c r="C623" s="97"/>
      <c r="D623" s="144"/>
      <c r="E623" s="98"/>
      <c r="F623" s="97"/>
      <c r="G623" s="98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</row>
    <row r="624">
      <c r="A624" s="97"/>
      <c r="B624" s="97"/>
      <c r="C624" s="97"/>
      <c r="D624" s="144"/>
      <c r="E624" s="98"/>
      <c r="F624" s="97"/>
      <c r="G624" s="98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</row>
    <row r="625">
      <c r="A625" s="97"/>
      <c r="B625" s="97"/>
      <c r="C625" s="97"/>
      <c r="D625" s="144"/>
      <c r="E625" s="98"/>
      <c r="F625" s="97"/>
      <c r="G625" s="98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</row>
    <row r="626">
      <c r="A626" s="97"/>
      <c r="B626" s="97"/>
      <c r="C626" s="97"/>
      <c r="D626" s="144"/>
      <c r="E626" s="98"/>
      <c r="F626" s="97"/>
      <c r="G626" s="98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</row>
    <row r="627">
      <c r="A627" s="97"/>
      <c r="B627" s="97"/>
      <c r="C627" s="97"/>
      <c r="D627" s="144"/>
      <c r="E627" s="98"/>
      <c r="F627" s="97"/>
      <c r="G627" s="98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</row>
    <row r="628">
      <c r="A628" s="97"/>
      <c r="B628" s="97"/>
      <c r="C628" s="97"/>
      <c r="D628" s="144"/>
      <c r="E628" s="98"/>
      <c r="F628" s="97"/>
      <c r="G628" s="98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</row>
    <row r="629">
      <c r="A629" s="97"/>
      <c r="B629" s="97"/>
      <c r="C629" s="97"/>
      <c r="D629" s="144"/>
      <c r="E629" s="98"/>
      <c r="F629" s="97"/>
      <c r="G629" s="98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</row>
    <row r="630">
      <c r="A630" s="97"/>
      <c r="B630" s="97"/>
      <c r="C630" s="97"/>
      <c r="D630" s="144"/>
      <c r="E630" s="98"/>
      <c r="F630" s="97"/>
      <c r="G630" s="98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</row>
    <row r="631">
      <c r="A631" s="97"/>
      <c r="B631" s="97"/>
      <c r="C631" s="97"/>
      <c r="D631" s="144"/>
      <c r="E631" s="98"/>
      <c r="F631" s="97"/>
      <c r="G631" s="98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</row>
    <row r="632">
      <c r="A632" s="97"/>
      <c r="B632" s="97"/>
      <c r="C632" s="97"/>
      <c r="D632" s="144"/>
      <c r="E632" s="98"/>
      <c r="F632" s="97"/>
      <c r="G632" s="98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</row>
    <row r="633">
      <c r="A633" s="97"/>
      <c r="B633" s="97"/>
      <c r="C633" s="97"/>
      <c r="D633" s="144"/>
      <c r="E633" s="98"/>
      <c r="F633" s="97"/>
      <c r="G633" s="98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</row>
    <row r="634">
      <c r="A634" s="97"/>
      <c r="B634" s="97"/>
      <c r="C634" s="97"/>
      <c r="D634" s="144"/>
      <c r="E634" s="98"/>
      <c r="F634" s="97"/>
      <c r="G634" s="98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</row>
    <row r="635">
      <c r="A635" s="97"/>
      <c r="B635" s="97"/>
      <c r="C635" s="97"/>
      <c r="D635" s="144"/>
      <c r="E635" s="98"/>
      <c r="F635" s="97"/>
      <c r="G635" s="98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</row>
    <row r="636">
      <c r="A636" s="97"/>
      <c r="B636" s="97"/>
      <c r="C636" s="97"/>
      <c r="D636" s="144"/>
      <c r="E636" s="98"/>
      <c r="F636" s="97"/>
      <c r="G636" s="98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</row>
    <row r="637">
      <c r="A637" s="97"/>
      <c r="B637" s="97"/>
      <c r="C637" s="97"/>
      <c r="D637" s="144"/>
      <c r="E637" s="98"/>
      <c r="F637" s="97"/>
      <c r="G637" s="98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</row>
    <row r="638">
      <c r="A638" s="97"/>
      <c r="B638" s="97"/>
      <c r="C638" s="97"/>
      <c r="D638" s="144"/>
      <c r="E638" s="98"/>
      <c r="F638" s="97"/>
      <c r="G638" s="98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</row>
    <row r="639">
      <c r="A639" s="97"/>
      <c r="B639" s="97"/>
      <c r="C639" s="97"/>
      <c r="D639" s="144"/>
      <c r="E639" s="98"/>
      <c r="F639" s="97"/>
      <c r="G639" s="98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</row>
    <row r="640">
      <c r="A640" s="97"/>
      <c r="B640" s="97"/>
      <c r="C640" s="97"/>
      <c r="D640" s="144"/>
      <c r="E640" s="98"/>
      <c r="F640" s="97"/>
      <c r="G640" s="98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</row>
    <row r="641">
      <c r="A641" s="97"/>
      <c r="B641" s="97"/>
      <c r="C641" s="97"/>
      <c r="D641" s="144"/>
      <c r="E641" s="98"/>
      <c r="F641" s="97"/>
      <c r="G641" s="98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</row>
    <row r="642">
      <c r="A642" s="97"/>
      <c r="B642" s="97"/>
      <c r="C642" s="97"/>
      <c r="D642" s="144"/>
      <c r="E642" s="98"/>
      <c r="F642" s="97"/>
      <c r="G642" s="98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</row>
    <row r="643">
      <c r="A643" s="97"/>
      <c r="B643" s="97"/>
      <c r="C643" s="97"/>
      <c r="D643" s="144"/>
      <c r="E643" s="98"/>
      <c r="F643" s="97"/>
      <c r="G643" s="98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</row>
    <row r="644">
      <c r="A644" s="97"/>
      <c r="B644" s="97"/>
      <c r="C644" s="97"/>
      <c r="D644" s="144"/>
      <c r="E644" s="98"/>
      <c r="F644" s="97"/>
      <c r="G644" s="98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</row>
    <row r="645">
      <c r="A645" s="97"/>
      <c r="B645" s="97"/>
      <c r="C645" s="97"/>
      <c r="D645" s="144"/>
      <c r="E645" s="98"/>
      <c r="F645" s="97"/>
      <c r="G645" s="98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</row>
    <row r="646">
      <c r="A646" s="97"/>
      <c r="B646" s="97"/>
      <c r="C646" s="97"/>
      <c r="D646" s="144"/>
      <c r="E646" s="98"/>
      <c r="F646" s="97"/>
      <c r="G646" s="98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</row>
    <row r="647">
      <c r="A647" s="97"/>
      <c r="B647" s="97"/>
      <c r="C647" s="97"/>
      <c r="D647" s="144"/>
      <c r="E647" s="98"/>
      <c r="F647" s="97"/>
      <c r="G647" s="98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</row>
    <row r="648">
      <c r="A648" s="97"/>
      <c r="B648" s="97"/>
      <c r="C648" s="97"/>
      <c r="D648" s="144"/>
      <c r="E648" s="98"/>
      <c r="F648" s="97"/>
      <c r="G648" s="98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</row>
    <row r="649">
      <c r="A649" s="97"/>
      <c r="B649" s="97"/>
      <c r="C649" s="97"/>
      <c r="D649" s="144"/>
      <c r="E649" s="98"/>
      <c r="F649" s="97"/>
      <c r="G649" s="98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</row>
    <row r="650">
      <c r="A650" s="97"/>
      <c r="B650" s="97"/>
      <c r="C650" s="97"/>
      <c r="D650" s="144"/>
      <c r="E650" s="98"/>
      <c r="F650" s="97"/>
      <c r="G650" s="98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</row>
    <row r="651">
      <c r="A651" s="97"/>
      <c r="B651" s="97"/>
      <c r="C651" s="97"/>
      <c r="D651" s="144"/>
      <c r="E651" s="98"/>
      <c r="F651" s="97"/>
      <c r="G651" s="98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</row>
    <row r="652">
      <c r="A652" s="97"/>
      <c r="B652" s="97"/>
      <c r="C652" s="97"/>
      <c r="D652" s="144"/>
      <c r="E652" s="98"/>
      <c r="F652" s="97"/>
      <c r="G652" s="98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</row>
    <row r="653">
      <c r="A653" s="97"/>
      <c r="B653" s="97"/>
      <c r="C653" s="97"/>
      <c r="D653" s="144"/>
      <c r="E653" s="98"/>
      <c r="F653" s="97"/>
      <c r="G653" s="98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</row>
    <row r="654">
      <c r="A654" s="97"/>
      <c r="B654" s="97"/>
      <c r="C654" s="97"/>
      <c r="D654" s="144"/>
      <c r="E654" s="98"/>
      <c r="F654" s="97"/>
      <c r="G654" s="98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</row>
    <row r="655">
      <c r="A655" s="97"/>
      <c r="B655" s="97"/>
      <c r="C655" s="97"/>
      <c r="D655" s="144"/>
      <c r="E655" s="98"/>
      <c r="F655" s="97"/>
      <c r="G655" s="98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</row>
    <row r="656">
      <c r="A656" s="97"/>
      <c r="B656" s="97"/>
      <c r="C656" s="97"/>
      <c r="D656" s="144"/>
      <c r="E656" s="98"/>
      <c r="F656" s="97"/>
      <c r="G656" s="98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</row>
    <row r="657">
      <c r="A657" s="97"/>
      <c r="B657" s="97"/>
      <c r="C657" s="97"/>
      <c r="D657" s="144"/>
      <c r="E657" s="98"/>
      <c r="F657" s="97"/>
      <c r="G657" s="98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</row>
    <row r="658">
      <c r="A658" s="97"/>
      <c r="B658" s="97"/>
      <c r="C658" s="97"/>
      <c r="D658" s="144"/>
      <c r="E658" s="98"/>
      <c r="F658" s="97"/>
      <c r="G658" s="98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</row>
    <row r="659">
      <c r="A659" s="97"/>
      <c r="B659" s="97"/>
      <c r="C659" s="97"/>
      <c r="D659" s="144"/>
      <c r="E659" s="98"/>
      <c r="F659" s="97"/>
      <c r="G659" s="98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</row>
    <row r="660">
      <c r="A660" s="97"/>
      <c r="B660" s="97"/>
      <c r="C660" s="97"/>
      <c r="D660" s="144"/>
      <c r="E660" s="98"/>
      <c r="F660" s="97"/>
      <c r="G660" s="98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</row>
    <row r="661">
      <c r="A661" s="97"/>
      <c r="B661" s="97"/>
      <c r="C661" s="97"/>
      <c r="D661" s="144"/>
      <c r="E661" s="98"/>
      <c r="F661" s="97"/>
      <c r="G661" s="98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</row>
    <row r="662">
      <c r="A662" s="97"/>
      <c r="B662" s="97"/>
      <c r="C662" s="97"/>
      <c r="D662" s="144"/>
      <c r="E662" s="98"/>
      <c r="F662" s="97"/>
      <c r="G662" s="98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</row>
    <row r="663">
      <c r="A663" s="97"/>
      <c r="B663" s="97"/>
      <c r="C663" s="97"/>
      <c r="D663" s="144"/>
      <c r="E663" s="98"/>
      <c r="F663" s="97"/>
      <c r="G663" s="98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</row>
    <row r="664">
      <c r="A664" s="97"/>
      <c r="B664" s="97"/>
      <c r="C664" s="97"/>
      <c r="D664" s="144"/>
      <c r="E664" s="98"/>
      <c r="F664" s="97"/>
      <c r="G664" s="98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</row>
    <row r="665">
      <c r="A665" s="97"/>
      <c r="B665" s="97"/>
      <c r="C665" s="97"/>
      <c r="D665" s="144"/>
      <c r="E665" s="98"/>
      <c r="F665" s="97"/>
      <c r="G665" s="98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</row>
    <row r="666">
      <c r="A666" s="97"/>
      <c r="B666" s="97"/>
      <c r="C666" s="97"/>
      <c r="D666" s="144"/>
      <c r="E666" s="98"/>
      <c r="F666" s="97"/>
      <c r="G666" s="98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</row>
    <row r="667">
      <c r="A667" s="97"/>
      <c r="B667" s="97"/>
      <c r="C667" s="97"/>
      <c r="D667" s="144"/>
      <c r="E667" s="98"/>
      <c r="F667" s="97"/>
      <c r="G667" s="98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</row>
    <row r="668">
      <c r="A668" s="97"/>
      <c r="B668" s="97"/>
      <c r="C668" s="97"/>
      <c r="D668" s="144"/>
      <c r="E668" s="98"/>
      <c r="F668" s="97"/>
      <c r="G668" s="98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</row>
    <row r="669">
      <c r="A669" s="97"/>
      <c r="B669" s="97"/>
      <c r="C669" s="97"/>
      <c r="D669" s="144"/>
      <c r="E669" s="98"/>
      <c r="F669" s="97"/>
      <c r="G669" s="98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</row>
    <row r="670">
      <c r="A670" s="97"/>
      <c r="B670" s="97"/>
      <c r="C670" s="97"/>
      <c r="D670" s="144"/>
      <c r="E670" s="98"/>
      <c r="F670" s="97"/>
      <c r="G670" s="98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</row>
    <row r="671">
      <c r="A671" s="97"/>
      <c r="B671" s="97"/>
      <c r="C671" s="97"/>
      <c r="D671" s="144"/>
      <c r="E671" s="98"/>
      <c r="F671" s="97"/>
      <c r="G671" s="98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</row>
    <row r="672">
      <c r="A672" s="97"/>
      <c r="B672" s="97"/>
      <c r="C672" s="97"/>
      <c r="D672" s="144"/>
      <c r="E672" s="98"/>
      <c r="F672" s="97"/>
      <c r="G672" s="98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</row>
    <row r="673">
      <c r="A673" s="97"/>
      <c r="B673" s="97"/>
      <c r="C673" s="97"/>
      <c r="D673" s="144"/>
      <c r="E673" s="98"/>
      <c r="F673" s="97"/>
      <c r="G673" s="98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</row>
    <row r="674">
      <c r="A674" s="97"/>
      <c r="B674" s="97"/>
      <c r="C674" s="97"/>
      <c r="D674" s="144"/>
      <c r="E674" s="98"/>
      <c r="F674" s="97"/>
      <c r="G674" s="98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</row>
    <row r="675">
      <c r="A675" s="97"/>
      <c r="B675" s="97"/>
      <c r="C675" s="97"/>
      <c r="D675" s="144"/>
      <c r="E675" s="98"/>
      <c r="F675" s="97"/>
      <c r="G675" s="98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</row>
    <row r="676">
      <c r="A676" s="97"/>
      <c r="B676" s="97"/>
      <c r="C676" s="97"/>
      <c r="D676" s="144"/>
      <c r="E676" s="98"/>
      <c r="F676" s="97"/>
      <c r="G676" s="98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</row>
    <row r="677">
      <c r="A677" s="97"/>
      <c r="B677" s="97"/>
      <c r="C677" s="97"/>
      <c r="D677" s="144"/>
      <c r="E677" s="98"/>
      <c r="F677" s="97"/>
      <c r="G677" s="98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</row>
    <row r="678">
      <c r="A678" s="97"/>
      <c r="B678" s="97"/>
      <c r="C678" s="97"/>
      <c r="D678" s="144"/>
      <c r="E678" s="98"/>
      <c r="F678" s="97"/>
      <c r="G678" s="98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</row>
    <row r="679">
      <c r="A679" s="97"/>
      <c r="B679" s="97"/>
      <c r="C679" s="97"/>
      <c r="D679" s="144"/>
      <c r="E679" s="98"/>
      <c r="F679" s="97"/>
      <c r="G679" s="98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</row>
    <row r="680">
      <c r="A680" s="97"/>
      <c r="B680" s="97"/>
      <c r="C680" s="97"/>
      <c r="D680" s="144"/>
      <c r="E680" s="98"/>
      <c r="F680" s="97"/>
      <c r="G680" s="98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</row>
    <row r="681">
      <c r="A681" s="97"/>
      <c r="B681" s="97"/>
      <c r="C681" s="97"/>
      <c r="D681" s="144"/>
      <c r="E681" s="98"/>
      <c r="F681" s="97"/>
      <c r="G681" s="98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</row>
    <row r="682">
      <c r="A682" s="97"/>
      <c r="B682" s="97"/>
      <c r="C682" s="97"/>
      <c r="D682" s="144"/>
      <c r="E682" s="98"/>
      <c r="F682" s="97"/>
      <c r="G682" s="98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</row>
    <row r="683">
      <c r="A683" s="97"/>
      <c r="B683" s="97"/>
      <c r="C683" s="97"/>
      <c r="D683" s="144"/>
      <c r="E683" s="98"/>
      <c r="F683" s="97"/>
      <c r="G683" s="98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</row>
    <row r="684">
      <c r="A684" s="97"/>
      <c r="B684" s="97"/>
      <c r="C684" s="97"/>
      <c r="D684" s="144"/>
      <c r="E684" s="98"/>
      <c r="F684" s="97"/>
      <c r="G684" s="98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</row>
    <row r="685">
      <c r="A685" s="97"/>
      <c r="B685" s="97"/>
      <c r="C685" s="97"/>
      <c r="D685" s="144"/>
      <c r="E685" s="98"/>
      <c r="F685" s="97"/>
      <c r="G685" s="98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</row>
    <row r="686">
      <c r="A686" s="97"/>
      <c r="B686" s="97"/>
      <c r="C686" s="97"/>
      <c r="D686" s="144"/>
      <c r="E686" s="98"/>
      <c r="F686" s="97"/>
      <c r="G686" s="98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</row>
    <row r="687">
      <c r="A687" s="97"/>
      <c r="B687" s="97"/>
      <c r="C687" s="97"/>
      <c r="D687" s="144"/>
      <c r="E687" s="98"/>
      <c r="F687" s="97"/>
      <c r="G687" s="98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</row>
    <row r="688">
      <c r="A688" s="97"/>
      <c r="B688" s="97"/>
      <c r="C688" s="97"/>
      <c r="D688" s="144"/>
      <c r="E688" s="98"/>
      <c r="F688" s="97"/>
      <c r="G688" s="98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</row>
    <row r="689">
      <c r="A689" s="97"/>
      <c r="B689" s="97"/>
      <c r="C689" s="97"/>
      <c r="D689" s="144"/>
      <c r="E689" s="98"/>
      <c r="F689" s="97"/>
      <c r="G689" s="98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</row>
    <row r="690">
      <c r="A690" s="97"/>
      <c r="B690" s="97"/>
      <c r="C690" s="97"/>
      <c r="D690" s="144"/>
      <c r="E690" s="98"/>
      <c r="F690" s="97"/>
      <c r="G690" s="98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</row>
    <row r="691">
      <c r="A691" s="97"/>
      <c r="B691" s="97"/>
      <c r="C691" s="97"/>
      <c r="D691" s="144"/>
      <c r="E691" s="98"/>
      <c r="F691" s="97"/>
      <c r="G691" s="98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</row>
    <row r="692">
      <c r="A692" s="97"/>
      <c r="B692" s="97"/>
      <c r="C692" s="97"/>
      <c r="D692" s="144"/>
      <c r="E692" s="98"/>
      <c r="F692" s="97"/>
      <c r="G692" s="98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</row>
    <row r="693">
      <c r="A693" s="97"/>
      <c r="B693" s="97"/>
      <c r="C693" s="97"/>
      <c r="D693" s="144"/>
      <c r="E693" s="98"/>
      <c r="F693" s="97"/>
      <c r="G693" s="98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</row>
    <row r="694">
      <c r="A694" s="97"/>
      <c r="B694" s="97"/>
      <c r="C694" s="97"/>
      <c r="D694" s="144"/>
      <c r="E694" s="98"/>
      <c r="F694" s="97"/>
      <c r="G694" s="98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</row>
    <row r="695">
      <c r="A695" s="97"/>
      <c r="B695" s="97"/>
      <c r="C695" s="97"/>
      <c r="D695" s="144"/>
      <c r="E695" s="98"/>
      <c r="F695" s="97"/>
      <c r="G695" s="98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</row>
    <row r="696">
      <c r="A696" s="97"/>
      <c r="B696" s="97"/>
      <c r="C696" s="97"/>
      <c r="D696" s="144"/>
      <c r="E696" s="98"/>
      <c r="F696" s="97"/>
      <c r="G696" s="98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</row>
    <row r="697">
      <c r="A697" s="97"/>
      <c r="B697" s="97"/>
      <c r="C697" s="97"/>
      <c r="D697" s="144"/>
      <c r="E697" s="98"/>
      <c r="F697" s="97"/>
      <c r="G697" s="98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</row>
    <row r="698">
      <c r="A698" s="97"/>
      <c r="B698" s="97"/>
      <c r="C698" s="97"/>
      <c r="D698" s="144"/>
      <c r="E698" s="98"/>
      <c r="F698" s="97"/>
      <c r="G698" s="98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</row>
    <row r="699">
      <c r="A699" s="97"/>
      <c r="B699" s="97"/>
      <c r="C699" s="97"/>
      <c r="D699" s="144"/>
      <c r="E699" s="98"/>
      <c r="F699" s="97"/>
      <c r="G699" s="98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</row>
    <row r="700">
      <c r="A700" s="97"/>
      <c r="B700" s="97"/>
      <c r="C700" s="97"/>
      <c r="D700" s="144"/>
      <c r="E700" s="98"/>
      <c r="F700" s="97"/>
      <c r="G700" s="98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</row>
    <row r="701">
      <c r="A701" s="97"/>
      <c r="B701" s="97"/>
      <c r="C701" s="97"/>
      <c r="D701" s="144"/>
      <c r="E701" s="98"/>
      <c r="F701" s="97"/>
      <c r="G701" s="98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</row>
    <row r="702">
      <c r="A702" s="97"/>
      <c r="B702" s="97"/>
      <c r="C702" s="97"/>
      <c r="D702" s="144"/>
      <c r="E702" s="98"/>
      <c r="F702" s="97"/>
      <c r="G702" s="98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</row>
    <row r="703">
      <c r="A703" s="97"/>
      <c r="B703" s="97"/>
      <c r="C703" s="97"/>
      <c r="D703" s="144"/>
      <c r="E703" s="98"/>
      <c r="F703" s="97"/>
      <c r="G703" s="98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</row>
    <row r="704">
      <c r="A704" s="97"/>
      <c r="B704" s="97"/>
      <c r="C704" s="97"/>
      <c r="D704" s="144"/>
      <c r="E704" s="98"/>
      <c r="F704" s="97"/>
      <c r="G704" s="98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</row>
    <row r="705">
      <c r="A705" s="97"/>
      <c r="B705" s="97"/>
      <c r="C705" s="97"/>
      <c r="D705" s="144"/>
      <c r="E705" s="98"/>
      <c r="F705" s="97"/>
      <c r="G705" s="98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</row>
    <row r="706">
      <c r="A706" s="97"/>
      <c r="B706" s="97"/>
      <c r="C706" s="97"/>
      <c r="D706" s="144"/>
      <c r="E706" s="98"/>
      <c r="F706" s="97"/>
      <c r="G706" s="98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</row>
    <row r="707">
      <c r="A707" s="97"/>
      <c r="B707" s="97"/>
      <c r="C707" s="97"/>
      <c r="D707" s="144"/>
      <c r="E707" s="98"/>
      <c r="F707" s="97"/>
      <c r="G707" s="98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</row>
    <row r="708">
      <c r="A708" s="97"/>
      <c r="B708" s="97"/>
      <c r="C708" s="97"/>
      <c r="D708" s="144"/>
      <c r="E708" s="98"/>
      <c r="F708" s="97"/>
      <c r="G708" s="98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</row>
    <row r="709">
      <c r="A709" s="97"/>
      <c r="B709" s="97"/>
      <c r="C709" s="97"/>
      <c r="D709" s="144"/>
      <c r="E709" s="98"/>
      <c r="F709" s="97"/>
      <c r="G709" s="98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</row>
    <row r="710">
      <c r="A710" s="97"/>
      <c r="B710" s="97"/>
      <c r="C710" s="97"/>
      <c r="D710" s="144"/>
      <c r="E710" s="98"/>
      <c r="F710" s="97"/>
      <c r="G710" s="98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</row>
    <row r="711">
      <c r="A711" s="97"/>
      <c r="B711" s="97"/>
      <c r="C711" s="97"/>
      <c r="D711" s="144"/>
      <c r="E711" s="98"/>
      <c r="F711" s="97"/>
      <c r="G711" s="98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</row>
    <row r="712">
      <c r="A712" s="97"/>
      <c r="B712" s="97"/>
      <c r="C712" s="97"/>
      <c r="D712" s="144"/>
      <c r="E712" s="98"/>
      <c r="F712" s="97"/>
      <c r="G712" s="98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</row>
    <row r="713">
      <c r="A713" s="97"/>
      <c r="B713" s="97"/>
      <c r="C713" s="97"/>
      <c r="D713" s="144"/>
      <c r="E713" s="98"/>
      <c r="F713" s="97"/>
      <c r="G713" s="98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</row>
    <row r="714">
      <c r="A714" s="97"/>
      <c r="B714" s="97"/>
      <c r="C714" s="97"/>
      <c r="D714" s="144"/>
      <c r="E714" s="98"/>
      <c r="F714" s="97"/>
      <c r="G714" s="98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</row>
    <row r="715">
      <c r="A715" s="97"/>
      <c r="B715" s="97"/>
      <c r="C715" s="97"/>
      <c r="D715" s="144"/>
      <c r="E715" s="98"/>
      <c r="F715" s="97"/>
      <c r="G715" s="98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</row>
    <row r="716">
      <c r="A716" s="97"/>
      <c r="B716" s="97"/>
      <c r="C716" s="97"/>
      <c r="D716" s="144"/>
      <c r="E716" s="98"/>
      <c r="F716" s="97"/>
      <c r="G716" s="98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</row>
    <row r="717">
      <c r="A717" s="97"/>
      <c r="B717" s="97"/>
      <c r="C717" s="97"/>
      <c r="D717" s="144"/>
      <c r="E717" s="98"/>
      <c r="F717" s="97"/>
      <c r="G717" s="98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</row>
    <row r="718">
      <c r="A718" s="97"/>
      <c r="B718" s="97"/>
      <c r="C718" s="97"/>
      <c r="D718" s="144"/>
      <c r="E718" s="98"/>
      <c r="F718" s="97"/>
      <c r="G718" s="98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</row>
    <row r="719">
      <c r="A719" s="97"/>
      <c r="B719" s="97"/>
      <c r="C719" s="97"/>
      <c r="D719" s="144"/>
      <c r="E719" s="98"/>
      <c r="F719" s="97"/>
      <c r="G719" s="98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</row>
    <row r="720">
      <c r="A720" s="97"/>
      <c r="B720" s="97"/>
      <c r="C720" s="97"/>
      <c r="D720" s="144"/>
      <c r="E720" s="98"/>
      <c r="F720" s="97"/>
      <c r="G720" s="98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</row>
    <row r="721">
      <c r="A721" s="97"/>
      <c r="B721" s="97"/>
      <c r="C721" s="97"/>
      <c r="D721" s="144"/>
      <c r="E721" s="98"/>
      <c r="F721" s="97"/>
      <c r="G721" s="98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</row>
    <row r="722">
      <c r="A722" s="97"/>
      <c r="B722" s="97"/>
      <c r="C722" s="97"/>
      <c r="D722" s="144"/>
      <c r="E722" s="98"/>
      <c r="F722" s="97"/>
      <c r="G722" s="98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</row>
    <row r="723">
      <c r="A723" s="97"/>
      <c r="B723" s="97"/>
      <c r="C723" s="97"/>
      <c r="D723" s="144"/>
      <c r="E723" s="98"/>
      <c r="F723" s="97"/>
      <c r="G723" s="98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</row>
    <row r="724">
      <c r="A724" s="97"/>
      <c r="B724" s="97"/>
      <c r="C724" s="97"/>
      <c r="D724" s="144"/>
      <c r="E724" s="98"/>
      <c r="F724" s="97"/>
      <c r="G724" s="98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</row>
    <row r="725">
      <c r="A725" s="97"/>
      <c r="B725" s="97"/>
      <c r="C725" s="97"/>
      <c r="D725" s="144"/>
      <c r="E725" s="98"/>
      <c r="F725" s="97"/>
      <c r="G725" s="98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</row>
    <row r="726">
      <c r="A726" s="97"/>
      <c r="B726" s="97"/>
      <c r="C726" s="97"/>
      <c r="D726" s="144"/>
      <c r="E726" s="98"/>
      <c r="F726" s="97"/>
      <c r="G726" s="98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</row>
    <row r="727">
      <c r="A727" s="97"/>
      <c r="B727" s="97"/>
      <c r="C727" s="97"/>
      <c r="D727" s="144"/>
      <c r="E727" s="98"/>
      <c r="F727" s="97"/>
      <c r="G727" s="98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</row>
    <row r="728">
      <c r="A728" s="97"/>
      <c r="B728" s="97"/>
      <c r="C728" s="97"/>
      <c r="D728" s="144"/>
      <c r="E728" s="98"/>
      <c r="F728" s="97"/>
      <c r="G728" s="98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</row>
    <row r="729">
      <c r="A729" s="97"/>
      <c r="B729" s="97"/>
      <c r="C729" s="97"/>
      <c r="D729" s="144"/>
      <c r="E729" s="98"/>
      <c r="F729" s="97"/>
      <c r="G729" s="98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</row>
    <row r="730">
      <c r="A730" s="97"/>
      <c r="B730" s="97"/>
      <c r="C730" s="97"/>
      <c r="D730" s="144"/>
      <c r="E730" s="98"/>
      <c r="F730" s="97"/>
      <c r="G730" s="98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</row>
    <row r="731">
      <c r="A731" s="97"/>
      <c r="B731" s="97"/>
      <c r="C731" s="97"/>
      <c r="D731" s="144"/>
      <c r="E731" s="98"/>
      <c r="F731" s="97"/>
      <c r="G731" s="98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</row>
    <row r="732">
      <c r="A732" s="97"/>
      <c r="B732" s="97"/>
      <c r="C732" s="97"/>
      <c r="D732" s="144"/>
      <c r="E732" s="98"/>
      <c r="F732" s="97"/>
      <c r="G732" s="98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</row>
    <row r="733">
      <c r="A733" s="97"/>
      <c r="B733" s="97"/>
      <c r="C733" s="97"/>
      <c r="D733" s="144"/>
      <c r="E733" s="98"/>
      <c r="F733" s="97"/>
      <c r="G733" s="98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</row>
    <row r="734">
      <c r="A734" s="97"/>
      <c r="B734" s="97"/>
      <c r="C734" s="97"/>
      <c r="D734" s="144"/>
      <c r="E734" s="98"/>
      <c r="F734" s="97"/>
      <c r="G734" s="98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</row>
    <row r="735">
      <c r="A735" s="97"/>
      <c r="B735" s="97"/>
      <c r="C735" s="97"/>
      <c r="D735" s="144"/>
      <c r="E735" s="98"/>
      <c r="F735" s="97"/>
      <c r="G735" s="98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</row>
    <row r="736">
      <c r="A736" s="97"/>
      <c r="B736" s="97"/>
      <c r="C736" s="97"/>
      <c r="D736" s="144"/>
      <c r="E736" s="98"/>
      <c r="F736" s="97"/>
      <c r="G736" s="98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</row>
    <row r="737">
      <c r="A737" s="97"/>
      <c r="B737" s="97"/>
      <c r="C737" s="97"/>
      <c r="D737" s="144"/>
      <c r="E737" s="98"/>
      <c r="F737" s="97"/>
      <c r="G737" s="98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</row>
    <row r="738">
      <c r="A738" s="97"/>
      <c r="B738" s="97"/>
      <c r="C738" s="97"/>
      <c r="D738" s="144"/>
      <c r="E738" s="98"/>
      <c r="F738" s="97"/>
      <c r="G738" s="98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</row>
    <row r="739">
      <c r="A739" s="97"/>
      <c r="B739" s="97"/>
      <c r="C739" s="97"/>
      <c r="D739" s="144"/>
      <c r="E739" s="98"/>
      <c r="F739" s="97"/>
      <c r="G739" s="98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</row>
    <row r="740">
      <c r="A740" s="97"/>
      <c r="B740" s="97"/>
      <c r="C740" s="97"/>
      <c r="D740" s="144"/>
      <c r="E740" s="98"/>
      <c r="F740" s="97"/>
      <c r="G740" s="98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</row>
    <row r="741">
      <c r="A741" s="97"/>
      <c r="B741" s="97"/>
      <c r="C741" s="97"/>
      <c r="D741" s="144"/>
      <c r="E741" s="98"/>
      <c r="F741" s="97"/>
      <c r="G741" s="98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</row>
    <row r="742">
      <c r="A742" s="97"/>
      <c r="B742" s="97"/>
      <c r="C742" s="97"/>
      <c r="D742" s="144"/>
      <c r="E742" s="98"/>
      <c r="F742" s="97"/>
      <c r="G742" s="98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</row>
    <row r="743">
      <c r="A743" s="97"/>
      <c r="B743" s="97"/>
      <c r="C743" s="97"/>
      <c r="D743" s="144"/>
      <c r="E743" s="98"/>
      <c r="F743" s="97"/>
      <c r="G743" s="98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</row>
    <row r="744">
      <c r="A744" s="97"/>
      <c r="B744" s="97"/>
      <c r="C744" s="97"/>
      <c r="D744" s="144"/>
      <c r="E744" s="98"/>
      <c r="F744" s="97"/>
      <c r="G744" s="98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</row>
    <row r="745">
      <c r="A745" s="97"/>
      <c r="B745" s="97"/>
      <c r="C745" s="97"/>
      <c r="D745" s="144"/>
      <c r="E745" s="98"/>
      <c r="F745" s="97"/>
      <c r="G745" s="98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</row>
    <row r="746">
      <c r="A746" s="97"/>
      <c r="B746" s="97"/>
      <c r="C746" s="97"/>
      <c r="D746" s="144"/>
      <c r="E746" s="98"/>
      <c r="F746" s="97"/>
      <c r="G746" s="98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</row>
    <row r="747">
      <c r="A747" s="97"/>
      <c r="B747" s="97"/>
      <c r="C747" s="97"/>
      <c r="D747" s="144"/>
      <c r="E747" s="98"/>
      <c r="F747" s="97"/>
      <c r="G747" s="98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</row>
    <row r="748">
      <c r="A748" s="97"/>
      <c r="B748" s="97"/>
      <c r="C748" s="97"/>
      <c r="D748" s="144"/>
      <c r="E748" s="98"/>
      <c r="F748" s="97"/>
      <c r="G748" s="98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</row>
    <row r="749">
      <c r="A749" s="97"/>
      <c r="B749" s="97"/>
      <c r="C749" s="97"/>
      <c r="D749" s="144"/>
      <c r="E749" s="98"/>
      <c r="F749" s="97"/>
      <c r="G749" s="98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</row>
    <row r="750">
      <c r="A750" s="97"/>
      <c r="B750" s="97"/>
      <c r="C750" s="97"/>
      <c r="D750" s="144"/>
      <c r="E750" s="98"/>
      <c r="F750" s="97"/>
      <c r="G750" s="98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</row>
    <row r="751">
      <c r="A751" s="97"/>
      <c r="B751" s="97"/>
      <c r="C751" s="97"/>
      <c r="D751" s="144"/>
      <c r="E751" s="98"/>
      <c r="F751" s="97"/>
      <c r="G751" s="98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</row>
    <row r="752">
      <c r="A752" s="97"/>
      <c r="B752" s="97"/>
      <c r="C752" s="97"/>
      <c r="D752" s="144"/>
      <c r="E752" s="98"/>
      <c r="F752" s="97"/>
      <c r="G752" s="98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</row>
    <row r="753">
      <c r="A753" s="97"/>
      <c r="B753" s="97"/>
      <c r="C753" s="97"/>
      <c r="D753" s="144"/>
      <c r="E753" s="98"/>
      <c r="F753" s="97"/>
      <c r="G753" s="98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</row>
    <row r="754">
      <c r="A754" s="97"/>
      <c r="B754" s="97"/>
      <c r="C754" s="97"/>
      <c r="D754" s="144"/>
      <c r="E754" s="98"/>
      <c r="F754" s="97"/>
      <c r="G754" s="98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</row>
    <row r="755">
      <c r="A755" s="97"/>
      <c r="B755" s="97"/>
      <c r="C755" s="97"/>
      <c r="D755" s="144"/>
      <c r="E755" s="98"/>
      <c r="F755" s="97"/>
      <c r="G755" s="98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</row>
    <row r="756">
      <c r="A756" s="97"/>
      <c r="B756" s="97"/>
      <c r="C756" s="97"/>
      <c r="D756" s="144"/>
      <c r="E756" s="98"/>
      <c r="F756" s="97"/>
      <c r="G756" s="98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</row>
    <row r="757">
      <c r="A757" s="97"/>
      <c r="B757" s="97"/>
      <c r="C757" s="97"/>
      <c r="D757" s="144"/>
      <c r="E757" s="98"/>
      <c r="F757" s="97"/>
      <c r="G757" s="98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</row>
    <row r="758">
      <c r="A758" s="97"/>
      <c r="B758" s="97"/>
      <c r="C758" s="97"/>
      <c r="D758" s="144"/>
      <c r="E758" s="98"/>
      <c r="F758" s="97"/>
      <c r="G758" s="98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</row>
    <row r="759">
      <c r="A759" s="97"/>
      <c r="B759" s="97"/>
      <c r="C759" s="97"/>
      <c r="D759" s="144"/>
      <c r="E759" s="98"/>
      <c r="F759" s="97"/>
      <c r="G759" s="98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</row>
    <row r="760">
      <c r="A760" s="97"/>
      <c r="B760" s="97"/>
      <c r="C760" s="97"/>
      <c r="D760" s="144"/>
      <c r="E760" s="98"/>
      <c r="F760" s="97"/>
      <c r="G760" s="98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</row>
    <row r="761">
      <c r="A761" s="97"/>
      <c r="B761" s="97"/>
      <c r="C761" s="97"/>
      <c r="D761" s="144"/>
      <c r="E761" s="98"/>
      <c r="F761" s="97"/>
      <c r="G761" s="98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</row>
    <row r="762">
      <c r="A762" s="97"/>
      <c r="B762" s="97"/>
      <c r="C762" s="97"/>
      <c r="D762" s="144"/>
      <c r="E762" s="98"/>
      <c r="F762" s="97"/>
      <c r="G762" s="98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</row>
    <row r="763">
      <c r="A763" s="97"/>
      <c r="B763" s="97"/>
      <c r="C763" s="97"/>
      <c r="D763" s="144"/>
      <c r="E763" s="98"/>
      <c r="F763" s="97"/>
      <c r="G763" s="98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</row>
    <row r="764">
      <c r="A764" s="97"/>
      <c r="B764" s="97"/>
      <c r="C764" s="97"/>
      <c r="D764" s="144"/>
      <c r="E764" s="98"/>
      <c r="F764" s="97"/>
      <c r="G764" s="98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</row>
    <row r="765">
      <c r="A765" s="97"/>
      <c r="B765" s="97"/>
      <c r="C765" s="97"/>
      <c r="D765" s="144"/>
      <c r="E765" s="98"/>
      <c r="F765" s="97"/>
      <c r="G765" s="98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</row>
    <row r="766">
      <c r="A766" s="97"/>
      <c r="B766" s="97"/>
      <c r="C766" s="97"/>
      <c r="D766" s="144"/>
      <c r="E766" s="98"/>
      <c r="F766" s="97"/>
      <c r="G766" s="98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</row>
    <row r="767">
      <c r="A767" s="97"/>
      <c r="B767" s="97"/>
      <c r="C767" s="97"/>
      <c r="D767" s="144"/>
      <c r="E767" s="98"/>
      <c r="F767" s="97"/>
      <c r="G767" s="98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</row>
    <row r="768">
      <c r="A768" s="97"/>
      <c r="B768" s="97"/>
      <c r="C768" s="97"/>
      <c r="D768" s="144"/>
      <c r="E768" s="98"/>
      <c r="F768" s="97"/>
      <c r="G768" s="98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</row>
    <row r="769">
      <c r="A769" s="97"/>
      <c r="B769" s="97"/>
      <c r="C769" s="97"/>
      <c r="D769" s="144"/>
      <c r="E769" s="98"/>
      <c r="F769" s="97"/>
      <c r="G769" s="98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</row>
    <row r="770">
      <c r="A770" s="97"/>
      <c r="B770" s="97"/>
      <c r="C770" s="97"/>
      <c r="D770" s="144"/>
      <c r="E770" s="98"/>
      <c r="F770" s="97"/>
      <c r="G770" s="98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</row>
    <row r="771">
      <c r="A771" s="97"/>
      <c r="B771" s="97"/>
      <c r="C771" s="97"/>
      <c r="D771" s="144"/>
      <c r="E771" s="98"/>
      <c r="F771" s="97"/>
      <c r="G771" s="98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</row>
    <row r="772">
      <c r="A772" s="97"/>
      <c r="B772" s="97"/>
      <c r="C772" s="97"/>
      <c r="D772" s="144"/>
      <c r="E772" s="98"/>
      <c r="F772" s="97"/>
      <c r="G772" s="98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</row>
    <row r="773">
      <c r="A773" s="97"/>
      <c r="B773" s="97"/>
      <c r="C773" s="97"/>
      <c r="D773" s="144"/>
      <c r="E773" s="98"/>
      <c r="F773" s="97"/>
      <c r="G773" s="98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</row>
    <row r="774">
      <c r="A774" s="97"/>
      <c r="B774" s="97"/>
      <c r="C774" s="97"/>
      <c r="D774" s="144"/>
      <c r="E774" s="98"/>
      <c r="F774" s="97"/>
      <c r="G774" s="98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</row>
    <row r="775">
      <c r="A775" s="97"/>
      <c r="B775" s="97"/>
      <c r="C775" s="97"/>
      <c r="D775" s="144"/>
      <c r="E775" s="98"/>
      <c r="F775" s="97"/>
      <c r="G775" s="98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</row>
    <row r="776">
      <c r="A776" s="97"/>
      <c r="B776" s="97"/>
      <c r="C776" s="97"/>
      <c r="D776" s="144"/>
      <c r="E776" s="98"/>
      <c r="F776" s="97"/>
      <c r="G776" s="98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</row>
    <row r="777">
      <c r="A777" s="97"/>
      <c r="B777" s="97"/>
      <c r="C777" s="97"/>
      <c r="D777" s="144"/>
      <c r="E777" s="98"/>
      <c r="F777" s="97"/>
      <c r="G777" s="98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</row>
    <row r="778">
      <c r="A778" s="97"/>
      <c r="B778" s="97"/>
      <c r="C778" s="97"/>
      <c r="D778" s="144"/>
      <c r="E778" s="98"/>
      <c r="F778" s="97"/>
      <c r="G778" s="98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</row>
    <row r="779">
      <c r="A779" s="97"/>
      <c r="B779" s="97"/>
      <c r="C779" s="97"/>
      <c r="D779" s="144"/>
      <c r="E779" s="98"/>
      <c r="F779" s="97"/>
      <c r="G779" s="98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</row>
    <row r="780">
      <c r="A780" s="97"/>
      <c r="B780" s="97"/>
      <c r="C780" s="97"/>
      <c r="D780" s="144"/>
      <c r="E780" s="98"/>
      <c r="F780" s="97"/>
      <c r="G780" s="98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</row>
    <row r="781">
      <c r="A781" s="97"/>
      <c r="B781" s="97"/>
      <c r="C781" s="97"/>
      <c r="D781" s="144"/>
      <c r="E781" s="98"/>
      <c r="F781" s="97"/>
      <c r="G781" s="98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</row>
    <row r="782">
      <c r="A782" s="97"/>
      <c r="B782" s="97"/>
      <c r="C782" s="97"/>
      <c r="D782" s="144"/>
      <c r="E782" s="98"/>
      <c r="F782" s="97"/>
      <c r="G782" s="98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</row>
    <row r="783">
      <c r="A783" s="97"/>
      <c r="B783" s="97"/>
      <c r="C783" s="97"/>
      <c r="D783" s="144"/>
      <c r="E783" s="98"/>
      <c r="F783" s="97"/>
      <c r="G783" s="98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</row>
    <row r="784">
      <c r="A784" s="97"/>
      <c r="B784" s="97"/>
      <c r="C784" s="97"/>
      <c r="D784" s="144"/>
      <c r="E784" s="98"/>
      <c r="F784" s="97"/>
      <c r="G784" s="98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</row>
    <row r="785">
      <c r="A785" s="97"/>
      <c r="B785" s="97"/>
      <c r="C785" s="97"/>
      <c r="D785" s="144"/>
      <c r="E785" s="98"/>
      <c r="F785" s="97"/>
      <c r="G785" s="98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</row>
    <row r="786">
      <c r="A786" s="97"/>
      <c r="B786" s="97"/>
      <c r="C786" s="97"/>
      <c r="D786" s="144"/>
      <c r="E786" s="98"/>
      <c r="F786" s="97"/>
      <c r="G786" s="98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</row>
    <row r="787">
      <c r="A787" s="97"/>
      <c r="B787" s="97"/>
      <c r="C787" s="97"/>
      <c r="D787" s="144"/>
      <c r="E787" s="98"/>
      <c r="F787" s="97"/>
      <c r="G787" s="98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</row>
    <row r="788">
      <c r="A788" s="97"/>
      <c r="B788" s="97"/>
      <c r="C788" s="97"/>
      <c r="D788" s="144"/>
      <c r="E788" s="98"/>
      <c r="F788" s="97"/>
      <c r="G788" s="98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</row>
    <row r="789">
      <c r="A789" s="97"/>
      <c r="B789" s="97"/>
      <c r="C789" s="97"/>
      <c r="D789" s="144"/>
      <c r="E789" s="98"/>
      <c r="F789" s="97"/>
      <c r="G789" s="98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</row>
    <row r="790">
      <c r="A790" s="97"/>
      <c r="B790" s="97"/>
      <c r="C790" s="97"/>
      <c r="D790" s="144"/>
      <c r="E790" s="98"/>
      <c r="F790" s="97"/>
      <c r="G790" s="98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</row>
    <row r="791">
      <c r="A791" s="97"/>
      <c r="B791" s="97"/>
      <c r="C791" s="97"/>
      <c r="D791" s="144"/>
      <c r="E791" s="98"/>
      <c r="F791" s="97"/>
      <c r="G791" s="98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</row>
    <row r="792">
      <c r="A792" s="97"/>
      <c r="B792" s="97"/>
      <c r="C792" s="97"/>
      <c r="D792" s="144"/>
      <c r="E792" s="98"/>
      <c r="F792" s="97"/>
      <c r="G792" s="98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</row>
    <row r="793">
      <c r="A793" s="97"/>
      <c r="B793" s="97"/>
      <c r="C793" s="97"/>
      <c r="D793" s="144"/>
      <c r="E793" s="98"/>
      <c r="F793" s="97"/>
      <c r="G793" s="98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</row>
    <row r="794">
      <c r="A794" s="97"/>
      <c r="B794" s="97"/>
      <c r="C794" s="97"/>
      <c r="D794" s="144"/>
      <c r="E794" s="98"/>
      <c r="F794" s="97"/>
      <c r="G794" s="98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</row>
    <row r="795">
      <c r="A795" s="97"/>
      <c r="B795" s="97"/>
      <c r="C795" s="97"/>
      <c r="D795" s="144"/>
      <c r="E795" s="98"/>
      <c r="F795" s="97"/>
      <c r="G795" s="98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</row>
    <row r="796">
      <c r="A796" s="97"/>
      <c r="B796" s="97"/>
      <c r="C796" s="97"/>
      <c r="D796" s="144"/>
      <c r="E796" s="98"/>
      <c r="F796" s="97"/>
      <c r="G796" s="98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</row>
    <row r="797">
      <c r="A797" s="97"/>
      <c r="B797" s="97"/>
      <c r="C797" s="97"/>
      <c r="D797" s="144"/>
      <c r="E797" s="98"/>
      <c r="F797" s="97"/>
      <c r="G797" s="98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</row>
    <row r="798">
      <c r="A798" s="97"/>
      <c r="B798" s="97"/>
      <c r="C798" s="97"/>
      <c r="D798" s="144"/>
      <c r="E798" s="98"/>
      <c r="F798" s="97"/>
      <c r="G798" s="98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</row>
    <row r="799">
      <c r="A799" s="97"/>
      <c r="B799" s="97"/>
      <c r="C799" s="97"/>
      <c r="D799" s="144"/>
      <c r="E799" s="98"/>
      <c r="F799" s="97"/>
      <c r="G799" s="98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</row>
    <row r="800">
      <c r="A800" s="97"/>
      <c r="B800" s="97"/>
      <c r="C800" s="97"/>
      <c r="D800" s="144"/>
      <c r="E800" s="98"/>
      <c r="F800" s="97"/>
      <c r="G800" s="98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</row>
    <row r="801">
      <c r="A801" s="97"/>
      <c r="B801" s="97"/>
      <c r="C801" s="97"/>
      <c r="D801" s="144"/>
      <c r="E801" s="98"/>
      <c r="F801" s="97"/>
      <c r="G801" s="98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</row>
    <row r="802">
      <c r="A802" s="97"/>
      <c r="B802" s="97"/>
      <c r="C802" s="97"/>
      <c r="D802" s="144"/>
      <c r="E802" s="98"/>
      <c r="F802" s="97"/>
      <c r="G802" s="98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</row>
    <row r="803">
      <c r="A803" s="97"/>
      <c r="B803" s="97"/>
      <c r="C803" s="97"/>
      <c r="D803" s="144"/>
      <c r="E803" s="98"/>
      <c r="F803" s="97"/>
      <c r="G803" s="98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</row>
    <row r="804">
      <c r="A804" s="97"/>
      <c r="B804" s="97"/>
      <c r="C804" s="97"/>
      <c r="D804" s="144"/>
      <c r="E804" s="98"/>
      <c r="F804" s="97"/>
      <c r="G804" s="98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</row>
    <row r="805">
      <c r="A805" s="97"/>
      <c r="B805" s="97"/>
      <c r="C805" s="97"/>
      <c r="D805" s="144"/>
      <c r="E805" s="98"/>
      <c r="F805" s="97"/>
      <c r="G805" s="98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</row>
    <row r="806">
      <c r="A806" s="97"/>
      <c r="B806" s="97"/>
      <c r="C806" s="97"/>
      <c r="D806" s="144"/>
      <c r="E806" s="98"/>
      <c r="F806" s="97"/>
      <c r="G806" s="98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</row>
    <row r="807">
      <c r="A807" s="97"/>
      <c r="B807" s="97"/>
      <c r="C807" s="97"/>
      <c r="D807" s="144"/>
      <c r="E807" s="98"/>
      <c r="F807" s="97"/>
      <c r="G807" s="98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</row>
    <row r="808">
      <c r="A808" s="97"/>
      <c r="B808" s="97"/>
      <c r="C808" s="97"/>
      <c r="D808" s="144"/>
      <c r="E808" s="98"/>
      <c r="F808" s="97"/>
      <c r="G808" s="98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</row>
    <row r="809">
      <c r="A809" s="97"/>
      <c r="B809" s="97"/>
      <c r="C809" s="97"/>
      <c r="D809" s="144"/>
      <c r="E809" s="98"/>
      <c r="F809" s="97"/>
      <c r="G809" s="98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</row>
    <row r="810">
      <c r="A810" s="97"/>
      <c r="B810" s="97"/>
      <c r="C810" s="97"/>
      <c r="D810" s="144"/>
      <c r="E810" s="98"/>
      <c r="F810" s="97"/>
      <c r="G810" s="98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</row>
    <row r="811">
      <c r="A811" s="97"/>
      <c r="B811" s="97"/>
      <c r="C811" s="97"/>
      <c r="D811" s="144"/>
      <c r="E811" s="98"/>
      <c r="F811" s="97"/>
      <c r="G811" s="98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</row>
    <row r="812">
      <c r="A812" s="97"/>
      <c r="B812" s="97"/>
      <c r="C812" s="97"/>
      <c r="D812" s="144"/>
      <c r="E812" s="98"/>
      <c r="F812" s="97"/>
      <c r="G812" s="98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</row>
    <row r="813">
      <c r="A813" s="97"/>
      <c r="B813" s="97"/>
      <c r="C813" s="97"/>
      <c r="D813" s="144"/>
      <c r="E813" s="98"/>
      <c r="F813" s="97"/>
      <c r="G813" s="98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</row>
    <row r="814">
      <c r="A814" s="97"/>
      <c r="B814" s="97"/>
      <c r="C814" s="97"/>
      <c r="D814" s="144"/>
      <c r="E814" s="98"/>
      <c r="F814" s="97"/>
      <c r="G814" s="98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</row>
    <row r="815">
      <c r="A815" s="97"/>
      <c r="B815" s="97"/>
      <c r="C815" s="97"/>
      <c r="D815" s="144"/>
      <c r="E815" s="98"/>
      <c r="F815" s="97"/>
      <c r="G815" s="98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</row>
    <row r="816">
      <c r="A816" s="97"/>
      <c r="B816" s="97"/>
      <c r="C816" s="97"/>
      <c r="D816" s="144"/>
      <c r="E816" s="98"/>
      <c r="F816" s="97"/>
      <c r="G816" s="98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</row>
    <row r="817">
      <c r="A817" s="97"/>
      <c r="B817" s="97"/>
      <c r="C817" s="97"/>
      <c r="D817" s="144"/>
      <c r="E817" s="98"/>
      <c r="F817" s="97"/>
      <c r="G817" s="98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</row>
    <row r="818">
      <c r="A818" s="97"/>
      <c r="B818" s="97"/>
      <c r="C818" s="97"/>
      <c r="D818" s="144"/>
      <c r="E818" s="98"/>
      <c r="F818" s="97"/>
      <c r="G818" s="98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</row>
    <row r="819">
      <c r="A819" s="97"/>
      <c r="B819" s="97"/>
      <c r="C819" s="97"/>
      <c r="D819" s="144"/>
      <c r="E819" s="98"/>
      <c r="F819" s="97"/>
      <c r="G819" s="98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</row>
    <row r="820">
      <c r="A820" s="97"/>
      <c r="B820" s="97"/>
      <c r="C820" s="97"/>
      <c r="D820" s="144"/>
      <c r="E820" s="98"/>
      <c r="F820" s="97"/>
      <c r="G820" s="98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</row>
    <row r="821">
      <c r="A821" s="97"/>
      <c r="B821" s="97"/>
      <c r="C821" s="97"/>
      <c r="D821" s="144"/>
      <c r="E821" s="98"/>
      <c r="F821" s="97"/>
      <c r="G821" s="98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</row>
    <row r="822">
      <c r="A822" s="97"/>
      <c r="B822" s="97"/>
      <c r="C822" s="97"/>
      <c r="D822" s="144"/>
      <c r="E822" s="98"/>
      <c r="F822" s="97"/>
      <c r="G822" s="98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</row>
    <row r="823">
      <c r="A823" s="97"/>
      <c r="B823" s="97"/>
      <c r="C823" s="97"/>
      <c r="D823" s="144"/>
      <c r="E823" s="98"/>
      <c r="F823" s="97"/>
      <c r="G823" s="98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</row>
    <row r="824">
      <c r="A824" s="97"/>
      <c r="B824" s="97"/>
      <c r="C824" s="97"/>
      <c r="D824" s="144"/>
      <c r="E824" s="98"/>
      <c r="F824" s="97"/>
      <c r="G824" s="98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</row>
    <row r="825">
      <c r="A825" s="97"/>
      <c r="B825" s="97"/>
      <c r="C825" s="97"/>
      <c r="D825" s="144"/>
      <c r="E825" s="98"/>
      <c r="F825" s="97"/>
      <c r="G825" s="98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</row>
    <row r="826">
      <c r="A826" s="97"/>
      <c r="B826" s="97"/>
      <c r="C826" s="97"/>
      <c r="D826" s="144"/>
      <c r="E826" s="98"/>
      <c r="F826" s="97"/>
      <c r="G826" s="98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</row>
    <row r="827">
      <c r="A827" s="97"/>
      <c r="B827" s="97"/>
      <c r="C827" s="97"/>
      <c r="D827" s="144"/>
      <c r="E827" s="98"/>
      <c r="F827" s="97"/>
      <c r="G827" s="98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</row>
    <row r="828">
      <c r="A828" s="97"/>
      <c r="B828" s="97"/>
      <c r="C828" s="97"/>
      <c r="D828" s="144"/>
      <c r="E828" s="98"/>
      <c r="F828" s="97"/>
      <c r="G828" s="98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</row>
    <row r="829">
      <c r="A829" s="97"/>
      <c r="B829" s="97"/>
      <c r="C829" s="97"/>
      <c r="D829" s="144"/>
      <c r="E829" s="98"/>
      <c r="F829" s="97"/>
      <c r="G829" s="98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</row>
    <row r="830">
      <c r="A830" s="97"/>
      <c r="B830" s="97"/>
      <c r="C830" s="97"/>
      <c r="D830" s="144"/>
      <c r="E830" s="98"/>
      <c r="F830" s="97"/>
      <c r="G830" s="98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</row>
    <row r="831">
      <c r="A831" s="97"/>
      <c r="B831" s="97"/>
      <c r="C831" s="97"/>
      <c r="D831" s="144"/>
      <c r="E831" s="98"/>
      <c r="F831" s="97"/>
      <c r="G831" s="98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</row>
    <row r="832">
      <c r="A832" s="97"/>
      <c r="B832" s="97"/>
      <c r="C832" s="97"/>
      <c r="D832" s="144"/>
      <c r="E832" s="98"/>
      <c r="F832" s="97"/>
      <c r="G832" s="98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</row>
    <row r="833">
      <c r="A833" s="97"/>
      <c r="B833" s="97"/>
      <c r="C833" s="97"/>
      <c r="D833" s="144"/>
      <c r="E833" s="98"/>
      <c r="F833" s="97"/>
      <c r="G833" s="98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</row>
    <row r="834">
      <c r="A834" s="97"/>
      <c r="B834" s="97"/>
      <c r="C834" s="97"/>
      <c r="D834" s="144"/>
      <c r="E834" s="98"/>
      <c r="F834" s="97"/>
      <c r="G834" s="98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</row>
    <row r="835">
      <c r="A835" s="97"/>
      <c r="B835" s="97"/>
      <c r="C835" s="97"/>
      <c r="D835" s="144"/>
      <c r="E835" s="98"/>
      <c r="F835" s="97"/>
      <c r="G835" s="98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</row>
    <row r="836">
      <c r="A836" s="97"/>
      <c r="B836" s="97"/>
      <c r="C836" s="97"/>
      <c r="D836" s="144"/>
      <c r="E836" s="98"/>
      <c r="F836" s="97"/>
      <c r="G836" s="98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</row>
    <row r="837">
      <c r="A837" s="97"/>
      <c r="B837" s="97"/>
      <c r="C837" s="97"/>
      <c r="D837" s="144"/>
      <c r="E837" s="98"/>
      <c r="F837" s="97"/>
      <c r="G837" s="98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</row>
    <row r="838">
      <c r="A838" s="97"/>
      <c r="B838" s="97"/>
      <c r="C838" s="97"/>
      <c r="D838" s="144"/>
      <c r="E838" s="98"/>
      <c r="F838" s="97"/>
      <c r="G838" s="98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</row>
    <row r="839">
      <c r="A839" s="97"/>
      <c r="B839" s="97"/>
      <c r="C839" s="97"/>
      <c r="D839" s="144"/>
      <c r="E839" s="98"/>
      <c r="F839" s="97"/>
      <c r="G839" s="98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</row>
    <row r="840">
      <c r="A840" s="97"/>
      <c r="B840" s="97"/>
      <c r="C840" s="97"/>
      <c r="D840" s="144"/>
      <c r="E840" s="98"/>
      <c r="F840" s="97"/>
      <c r="G840" s="98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</row>
    <row r="841">
      <c r="A841" s="97"/>
      <c r="B841" s="97"/>
      <c r="C841" s="97"/>
      <c r="D841" s="144"/>
      <c r="E841" s="98"/>
      <c r="F841" s="97"/>
      <c r="G841" s="98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</row>
    <row r="842">
      <c r="A842" s="97"/>
      <c r="B842" s="97"/>
      <c r="C842" s="97"/>
      <c r="D842" s="144"/>
      <c r="E842" s="98"/>
      <c r="F842" s="97"/>
      <c r="G842" s="98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</row>
    <row r="843">
      <c r="A843" s="97"/>
      <c r="B843" s="97"/>
      <c r="C843" s="97"/>
      <c r="D843" s="144"/>
      <c r="E843" s="98"/>
      <c r="F843" s="97"/>
      <c r="G843" s="98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</row>
    <row r="844">
      <c r="A844" s="97"/>
      <c r="B844" s="97"/>
      <c r="C844" s="97"/>
      <c r="D844" s="144"/>
      <c r="E844" s="98"/>
      <c r="F844" s="97"/>
      <c r="G844" s="98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</row>
    <row r="845">
      <c r="A845" s="97"/>
      <c r="B845" s="97"/>
      <c r="C845" s="97"/>
      <c r="D845" s="144"/>
      <c r="E845" s="98"/>
      <c r="F845" s="97"/>
      <c r="G845" s="98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</row>
    <row r="846">
      <c r="A846" s="97"/>
      <c r="B846" s="97"/>
      <c r="C846" s="97"/>
      <c r="D846" s="144"/>
      <c r="E846" s="98"/>
      <c r="F846" s="97"/>
      <c r="G846" s="98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</row>
    <row r="847">
      <c r="A847" s="97"/>
      <c r="B847" s="97"/>
      <c r="C847" s="97"/>
      <c r="D847" s="144"/>
      <c r="E847" s="98"/>
      <c r="F847" s="97"/>
      <c r="G847" s="98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</row>
    <row r="848">
      <c r="A848" s="97"/>
      <c r="B848" s="97"/>
      <c r="C848" s="97"/>
      <c r="D848" s="144"/>
      <c r="E848" s="98"/>
      <c r="F848" s="97"/>
      <c r="G848" s="98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</row>
    <row r="849">
      <c r="A849" s="97"/>
      <c r="B849" s="97"/>
      <c r="C849" s="97"/>
      <c r="D849" s="144"/>
      <c r="E849" s="98"/>
      <c r="F849" s="97"/>
      <c r="G849" s="98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</row>
    <row r="850">
      <c r="A850" s="97"/>
      <c r="B850" s="97"/>
      <c r="C850" s="97"/>
      <c r="D850" s="144"/>
      <c r="E850" s="98"/>
      <c r="F850" s="97"/>
      <c r="G850" s="98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</row>
    <row r="851">
      <c r="A851" s="97"/>
      <c r="B851" s="97"/>
      <c r="C851" s="97"/>
      <c r="D851" s="144"/>
      <c r="E851" s="98"/>
      <c r="F851" s="97"/>
      <c r="G851" s="98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</row>
    <row r="852">
      <c r="A852" s="97"/>
      <c r="B852" s="97"/>
      <c r="C852" s="97"/>
      <c r="D852" s="144"/>
      <c r="E852" s="98"/>
      <c r="F852" s="97"/>
      <c r="G852" s="98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</row>
    <row r="853">
      <c r="A853" s="97"/>
      <c r="B853" s="97"/>
      <c r="C853" s="97"/>
      <c r="D853" s="144"/>
      <c r="E853" s="98"/>
      <c r="F853" s="97"/>
      <c r="G853" s="98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</row>
    <row r="854">
      <c r="A854" s="97"/>
      <c r="B854" s="97"/>
      <c r="C854" s="97"/>
      <c r="D854" s="144"/>
      <c r="E854" s="98"/>
      <c r="F854" s="97"/>
      <c r="G854" s="98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</row>
    <row r="855">
      <c r="A855" s="97"/>
      <c r="B855" s="97"/>
      <c r="C855" s="97"/>
      <c r="D855" s="144"/>
      <c r="E855" s="98"/>
      <c r="F855" s="97"/>
      <c r="G855" s="98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</row>
    <row r="856">
      <c r="A856" s="97"/>
      <c r="B856" s="97"/>
      <c r="C856" s="97"/>
      <c r="D856" s="144"/>
      <c r="E856" s="98"/>
      <c r="F856" s="97"/>
      <c r="G856" s="98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</row>
    <row r="857">
      <c r="A857" s="97"/>
      <c r="B857" s="97"/>
      <c r="C857" s="97"/>
      <c r="D857" s="144"/>
      <c r="E857" s="98"/>
      <c r="F857" s="97"/>
      <c r="G857" s="98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</row>
    <row r="858">
      <c r="A858" s="97"/>
      <c r="B858" s="97"/>
      <c r="C858" s="97"/>
      <c r="D858" s="144"/>
      <c r="E858" s="98"/>
      <c r="F858" s="97"/>
      <c r="G858" s="98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</row>
    <row r="859">
      <c r="A859" s="97"/>
      <c r="B859" s="97"/>
      <c r="C859" s="97"/>
      <c r="D859" s="144"/>
      <c r="E859" s="98"/>
      <c r="F859" s="97"/>
      <c r="G859" s="98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</row>
    <row r="860">
      <c r="A860" s="97"/>
      <c r="B860" s="97"/>
      <c r="C860" s="97"/>
      <c r="D860" s="144"/>
      <c r="E860" s="98"/>
      <c r="F860" s="97"/>
      <c r="G860" s="98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</row>
    <row r="861">
      <c r="A861" s="97"/>
      <c r="B861" s="97"/>
      <c r="C861" s="97"/>
      <c r="D861" s="144"/>
      <c r="E861" s="98"/>
      <c r="F861" s="97"/>
      <c r="G861" s="98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</row>
    <row r="862">
      <c r="A862" s="97"/>
      <c r="B862" s="97"/>
      <c r="C862" s="97"/>
      <c r="D862" s="144"/>
      <c r="E862" s="98"/>
      <c r="F862" s="97"/>
      <c r="G862" s="98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</row>
    <row r="863">
      <c r="A863" s="97"/>
      <c r="B863" s="97"/>
      <c r="C863" s="97"/>
      <c r="D863" s="144"/>
      <c r="E863" s="98"/>
      <c r="F863" s="97"/>
      <c r="G863" s="98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</row>
    <row r="864">
      <c r="A864" s="97"/>
      <c r="B864" s="97"/>
      <c r="C864" s="97"/>
      <c r="D864" s="144"/>
      <c r="E864" s="98"/>
      <c r="F864" s="97"/>
      <c r="G864" s="98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</row>
    <row r="865">
      <c r="A865" s="97"/>
      <c r="B865" s="97"/>
      <c r="C865" s="97"/>
      <c r="D865" s="144"/>
      <c r="E865" s="98"/>
      <c r="F865" s="97"/>
      <c r="G865" s="98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</row>
    <row r="866">
      <c r="A866" s="97"/>
      <c r="B866" s="97"/>
      <c r="C866" s="97"/>
      <c r="D866" s="144"/>
      <c r="E866" s="98"/>
      <c r="F866" s="97"/>
      <c r="G866" s="98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</row>
    <row r="867">
      <c r="A867" s="97"/>
      <c r="B867" s="97"/>
      <c r="C867" s="97"/>
      <c r="D867" s="144"/>
      <c r="E867" s="98"/>
      <c r="F867" s="97"/>
      <c r="G867" s="98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</row>
    <row r="868">
      <c r="A868" s="97"/>
      <c r="B868" s="97"/>
      <c r="C868" s="97"/>
      <c r="D868" s="144"/>
      <c r="E868" s="98"/>
      <c r="F868" s="97"/>
      <c r="G868" s="98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</row>
    <row r="869">
      <c r="A869" s="97"/>
      <c r="B869" s="97"/>
      <c r="C869" s="97"/>
      <c r="D869" s="144"/>
      <c r="E869" s="98"/>
      <c r="F869" s="97"/>
      <c r="G869" s="98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</row>
    <row r="870">
      <c r="A870" s="97"/>
      <c r="B870" s="97"/>
      <c r="C870" s="97"/>
      <c r="D870" s="144"/>
      <c r="E870" s="98"/>
      <c r="F870" s="97"/>
      <c r="G870" s="98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</row>
    <row r="871">
      <c r="A871" s="97"/>
      <c r="B871" s="97"/>
      <c r="C871" s="97"/>
      <c r="D871" s="144"/>
      <c r="E871" s="98"/>
      <c r="F871" s="97"/>
      <c r="G871" s="98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</row>
    <row r="872">
      <c r="A872" s="97"/>
      <c r="B872" s="97"/>
      <c r="C872" s="97"/>
      <c r="D872" s="144"/>
      <c r="E872" s="98"/>
      <c r="F872" s="97"/>
      <c r="G872" s="98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</row>
    <row r="873">
      <c r="A873" s="97"/>
      <c r="B873" s="97"/>
      <c r="C873" s="97"/>
      <c r="D873" s="144"/>
      <c r="E873" s="98"/>
      <c r="F873" s="97"/>
      <c r="G873" s="98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</row>
    <row r="874">
      <c r="A874" s="97"/>
      <c r="B874" s="97"/>
      <c r="C874" s="97"/>
      <c r="D874" s="144"/>
      <c r="E874" s="98"/>
      <c r="F874" s="97"/>
      <c r="G874" s="98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</row>
    <row r="875">
      <c r="A875" s="97"/>
      <c r="B875" s="97"/>
      <c r="C875" s="97"/>
      <c r="D875" s="144"/>
      <c r="E875" s="98"/>
      <c r="F875" s="97"/>
      <c r="G875" s="98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</row>
    <row r="876">
      <c r="A876" s="97"/>
      <c r="B876" s="97"/>
      <c r="C876" s="97"/>
      <c r="D876" s="144"/>
      <c r="E876" s="98"/>
      <c r="F876" s="97"/>
      <c r="G876" s="98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</row>
    <row r="877">
      <c r="A877" s="97"/>
      <c r="B877" s="97"/>
      <c r="C877" s="97"/>
      <c r="D877" s="144"/>
      <c r="E877" s="98"/>
      <c r="F877" s="97"/>
      <c r="G877" s="98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</row>
    <row r="878">
      <c r="A878" s="97"/>
      <c r="B878" s="97"/>
      <c r="C878" s="97"/>
      <c r="D878" s="144"/>
      <c r="E878" s="98"/>
      <c r="F878" s="97"/>
      <c r="G878" s="98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</row>
    <row r="879">
      <c r="A879" s="97"/>
      <c r="B879" s="97"/>
      <c r="C879" s="97"/>
      <c r="D879" s="144"/>
      <c r="E879" s="98"/>
      <c r="F879" s="97"/>
      <c r="G879" s="98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</row>
    <row r="880">
      <c r="A880" s="97"/>
      <c r="B880" s="97"/>
      <c r="C880" s="97"/>
      <c r="D880" s="144"/>
      <c r="E880" s="98"/>
      <c r="F880" s="97"/>
      <c r="G880" s="98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</row>
    <row r="881">
      <c r="A881" s="97"/>
      <c r="B881" s="97"/>
      <c r="C881" s="97"/>
      <c r="D881" s="144"/>
      <c r="E881" s="98"/>
      <c r="F881" s="97"/>
      <c r="G881" s="98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</row>
    <row r="882">
      <c r="A882" s="97"/>
      <c r="B882" s="97"/>
      <c r="C882" s="97"/>
      <c r="D882" s="144"/>
      <c r="E882" s="98"/>
      <c r="F882" s="97"/>
      <c r="G882" s="98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</row>
    <row r="883">
      <c r="A883" s="97"/>
      <c r="B883" s="97"/>
      <c r="C883" s="97"/>
      <c r="D883" s="144"/>
      <c r="E883" s="98"/>
      <c r="F883" s="97"/>
      <c r="G883" s="98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</row>
    <row r="884">
      <c r="A884" s="97"/>
      <c r="B884" s="97"/>
      <c r="C884" s="97"/>
      <c r="D884" s="144"/>
      <c r="E884" s="98"/>
      <c r="F884" s="97"/>
      <c r="G884" s="98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</row>
    <row r="885">
      <c r="A885" s="97"/>
      <c r="B885" s="97"/>
      <c r="C885" s="97"/>
      <c r="D885" s="144"/>
      <c r="E885" s="98"/>
      <c r="F885" s="97"/>
      <c r="G885" s="98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</row>
    <row r="886">
      <c r="A886" s="97"/>
      <c r="B886" s="97"/>
      <c r="C886" s="97"/>
      <c r="D886" s="144"/>
      <c r="E886" s="98"/>
      <c r="F886" s="97"/>
      <c r="G886" s="98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</row>
    <row r="887">
      <c r="A887" s="97"/>
      <c r="B887" s="97"/>
      <c r="C887" s="97"/>
      <c r="D887" s="144"/>
      <c r="E887" s="98"/>
      <c r="F887" s="97"/>
      <c r="G887" s="98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</row>
    <row r="888">
      <c r="A888" s="97"/>
      <c r="B888" s="97"/>
      <c r="C888" s="97"/>
      <c r="D888" s="144"/>
      <c r="E888" s="98"/>
      <c r="F888" s="97"/>
      <c r="G888" s="98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</row>
    <row r="889">
      <c r="A889" s="97"/>
      <c r="B889" s="97"/>
      <c r="C889" s="97"/>
      <c r="D889" s="144"/>
      <c r="E889" s="98"/>
      <c r="F889" s="97"/>
      <c r="G889" s="98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</row>
    <row r="890">
      <c r="A890" s="97"/>
      <c r="B890" s="97"/>
      <c r="C890" s="97"/>
      <c r="D890" s="144"/>
      <c r="E890" s="98"/>
      <c r="F890" s="97"/>
      <c r="G890" s="98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</row>
    <row r="891">
      <c r="A891" s="97"/>
      <c r="B891" s="97"/>
      <c r="C891" s="97"/>
      <c r="D891" s="144"/>
      <c r="E891" s="98"/>
      <c r="F891" s="97"/>
      <c r="G891" s="98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</row>
    <row r="892">
      <c r="A892" s="97"/>
      <c r="B892" s="97"/>
      <c r="C892" s="97"/>
      <c r="D892" s="144"/>
      <c r="E892" s="98"/>
      <c r="F892" s="97"/>
      <c r="G892" s="98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</row>
    <row r="893">
      <c r="A893" s="97"/>
      <c r="B893" s="97"/>
      <c r="C893" s="97"/>
      <c r="D893" s="144"/>
      <c r="E893" s="98"/>
      <c r="F893" s="97"/>
      <c r="G893" s="98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</row>
    <row r="894">
      <c r="A894" s="97"/>
      <c r="B894" s="97"/>
      <c r="C894" s="97"/>
      <c r="D894" s="144"/>
      <c r="E894" s="98"/>
      <c r="F894" s="97"/>
      <c r="G894" s="98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</row>
    <row r="895">
      <c r="A895" s="97"/>
      <c r="B895" s="97"/>
      <c r="C895" s="97"/>
      <c r="D895" s="144"/>
      <c r="E895" s="98"/>
      <c r="F895" s="97"/>
      <c r="G895" s="98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</row>
    <row r="896">
      <c r="A896" s="97"/>
      <c r="B896" s="97"/>
      <c r="C896" s="97"/>
      <c r="D896" s="144"/>
      <c r="E896" s="98"/>
      <c r="F896" s="97"/>
      <c r="G896" s="98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</row>
    <row r="897">
      <c r="A897" s="97"/>
      <c r="B897" s="97"/>
      <c r="C897" s="97"/>
      <c r="D897" s="144"/>
      <c r="E897" s="98"/>
      <c r="F897" s="97"/>
      <c r="G897" s="98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</row>
    <row r="898">
      <c r="A898" s="97"/>
      <c r="B898" s="97"/>
      <c r="C898" s="97"/>
      <c r="D898" s="144"/>
      <c r="E898" s="98"/>
      <c r="F898" s="97"/>
      <c r="G898" s="98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</row>
    <row r="899">
      <c r="A899" s="97"/>
      <c r="B899" s="97"/>
      <c r="C899" s="97"/>
      <c r="D899" s="144"/>
      <c r="E899" s="98"/>
      <c r="F899" s="97"/>
      <c r="G899" s="98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</row>
    <row r="900">
      <c r="A900" s="97"/>
      <c r="B900" s="97"/>
      <c r="C900" s="97"/>
      <c r="D900" s="144"/>
      <c r="E900" s="98"/>
      <c r="F900" s="97"/>
      <c r="G900" s="98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</row>
    <row r="901">
      <c r="A901" s="97"/>
      <c r="B901" s="97"/>
      <c r="C901" s="97"/>
      <c r="D901" s="144"/>
      <c r="E901" s="98"/>
      <c r="F901" s="97"/>
      <c r="G901" s="98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</row>
    <row r="902">
      <c r="A902" s="97"/>
      <c r="B902" s="97"/>
      <c r="C902" s="97"/>
      <c r="D902" s="144"/>
      <c r="E902" s="98"/>
      <c r="F902" s="97"/>
      <c r="G902" s="98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</row>
    <row r="903">
      <c r="A903" s="97"/>
      <c r="B903" s="97"/>
      <c r="C903" s="97"/>
      <c r="D903" s="144"/>
      <c r="E903" s="98"/>
      <c r="F903" s="97"/>
      <c r="G903" s="98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</row>
    <row r="904">
      <c r="A904" s="97"/>
      <c r="B904" s="97"/>
      <c r="C904" s="97"/>
      <c r="D904" s="144"/>
      <c r="E904" s="98"/>
      <c r="F904" s="97"/>
      <c r="G904" s="98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</row>
    <row r="905">
      <c r="A905" s="97"/>
      <c r="B905" s="97"/>
      <c r="C905" s="97"/>
      <c r="D905" s="144"/>
      <c r="E905" s="98"/>
      <c r="F905" s="97"/>
      <c r="G905" s="98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</row>
    <row r="906">
      <c r="A906" s="97"/>
      <c r="B906" s="97"/>
      <c r="C906" s="97"/>
      <c r="D906" s="144"/>
      <c r="E906" s="98"/>
      <c r="F906" s="97"/>
      <c r="G906" s="98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</row>
    <row r="907">
      <c r="A907" s="97"/>
      <c r="B907" s="97"/>
      <c r="C907" s="97"/>
      <c r="D907" s="144"/>
      <c r="E907" s="98"/>
      <c r="F907" s="97"/>
      <c r="G907" s="98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</row>
    <row r="908">
      <c r="A908" s="97"/>
      <c r="B908" s="97"/>
      <c r="C908" s="97"/>
      <c r="D908" s="144"/>
      <c r="E908" s="98"/>
      <c r="F908" s="97"/>
      <c r="G908" s="98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</row>
    <row r="909">
      <c r="A909" s="97"/>
      <c r="B909" s="97"/>
      <c r="C909" s="97"/>
      <c r="D909" s="144"/>
      <c r="E909" s="98"/>
      <c r="F909" s="97"/>
      <c r="G909" s="98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</row>
    <row r="910">
      <c r="A910" s="97"/>
      <c r="B910" s="97"/>
      <c r="C910" s="97"/>
      <c r="D910" s="144"/>
      <c r="E910" s="98"/>
      <c r="F910" s="97"/>
      <c r="G910" s="98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</row>
    <row r="911">
      <c r="A911" s="97"/>
      <c r="B911" s="97"/>
      <c r="C911" s="97"/>
      <c r="D911" s="144"/>
      <c r="E911" s="98"/>
      <c r="F911" s="97"/>
      <c r="G911" s="98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</row>
    <row r="912">
      <c r="A912" s="97"/>
      <c r="B912" s="97"/>
      <c r="C912" s="97"/>
      <c r="D912" s="144"/>
      <c r="E912" s="98"/>
      <c r="F912" s="97"/>
      <c r="G912" s="98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</row>
    <row r="913">
      <c r="A913" s="97"/>
      <c r="B913" s="97"/>
      <c r="C913" s="97"/>
      <c r="D913" s="144"/>
      <c r="E913" s="98"/>
      <c r="F913" s="97"/>
      <c r="G913" s="98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</row>
    <row r="914">
      <c r="A914" s="97"/>
      <c r="B914" s="97"/>
      <c r="C914" s="97"/>
      <c r="D914" s="144"/>
      <c r="E914" s="98"/>
      <c r="F914" s="97"/>
      <c r="G914" s="98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</row>
    <row r="915">
      <c r="A915" s="97"/>
      <c r="B915" s="97"/>
      <c r="C915" s="97"/>
      <c r="D915" s="144"/>
      <c r="E915" s="98"/>
      <c r="F915" s="97"/>
      <c r="G915" s="98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</row>
    <row r="916">
      <c r="A916" s="97"/>
      <c r="B916" s="97"/>
      <c r="C916" s="97"/>
      <c r="D916" s="144"/>
      <c r="E916" s="98"/>
      <c r="F916" s="97"/>
      <c r="G916" s="98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</row>
    <row r="917">
      <c r="A917" s="97"/>
      <c r="B917" s="97"/>
      <c r="C917" s="97"/>
      <c r="D917" s="144"/>
      <c r="E917" s="98"/>
      <c r="F917" s="97"/>
      <c r="G917" s="98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</row>
    <row r="918">
      <c r="A918" s="97"/>
      <c r="B918" s="97"/>
      <c r="C918" s="97"/>
      <c r="D918" s="144"/>
      <c r="E918" s="98"/>
      <c r="F918" s="97"/>
      <c r="G918" s="98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</row>
    <row r="919">
      <c r="A919" s="97"/>
      <c r="B919" s="97"/>
      <c r="C919" s="97"/>
      <c r="D919" s="144"/>
      <c r="E919" s="98"/>
      <c r="F919" s="97"/>
      <c r="G919" s="98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</row>
    <row r="920">
      <c r="A920" s="97"/>
      <c r="B920" s="97"/>
      <c r="C920" s="97"/>
      <c r="D920" s="144"/>
      <c r="E920" s="98"/>
      <c r="F920" s="97"/>
      <c r="G920" s="98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</row>
    <row r="921">
      <c r="A921" s="97"/>
      <c r="B921" s="97"/>
      <c r="C921" s="97"/>
      <c r="D921" s="144"/>
      <c r="E921" s="98"/>
      <c r="F921" s="97"/>
      <c r="G921" s="98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</row>
    <row r="922">
      <c r="A922" s="97"/>
      <c r="B922" s="97"/>
      <c r="C922" s="97"/>
      <c r="D922" s="144"/>
      <c r="E922" s="98"/>
      <c r="F922" s="97"/>
      <c r="G922" s="98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</row>
    <row r="923">
      <c r="A923" s="97"/>
      <c r="B923" s="97"/>
      <c r="C923" s="97"/>
      <c r="D923" s="144"/>
      <c r="E923" s="98"/>
      <c r="F923" s="97"/>
      <c r="G923" s="98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</row>
    <row r="924">
      <c r="A924" s="97"/>
      <c r="B924" s="97"/>
      <c r="C924" s="97"/>
      <c r="D924" s="144"/>
      <c r="E924" s="98"/>
      <c r="F924" s="97"/>
      <c r="G924" s="98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</row>
    <row r="925">
      <c r="A925" s="97"/>
      <c r="B925" s="97"/>
      <c r="C925" s="97"/>
      <c r="D925" s="144"/>
      <c r="E925" s="98"/>
      <c r="F925" s="97"/>
      <c r="G925" s="98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</row>
    <row r="926">
      <c r="A926" s="97"/>
      <c r="B926" s="97"/>
      <c r="C926" s="97"/>
      <c r="D926" s="144"/>
      <c r="E926" s="98"/>
      <c r="F926" s="97"/>
      <c r="G926" s="98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</row>
    <row r="927">
      <c r="A927" s="97"/>
      <c r="B927" s="97"/>
      <c r="C927" s="97"/>
      <c r="D927" s="144"/>
      <c r="E927" s="98"/>
      <c r="F927" s="97"/>
      <c r="G927" s="98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</row>
    <row r="928">
      <c r="A928" s="97"/>
      <c r="B928" s="97"/>
      <c r="C928" s="97"/>
      <c r="D928" s="144"/>
      <c r="E928" s="98"/>
      <c r="F928" s="97"/>
      <c r="G928" s="98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</row>
    <row r="929">
      <c r="A929" s="97"/>
      <c r="B929" s="97"/>
      <c r="C929" s="97"/>
      <c r="D929" s="144"/>
      <c r="E929" s="98"/>
      <c r="F929" s="97"/>
      <c r="G929" s="98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</row>
    <row r="930">
      <c r="A930" s="97"/>
      <c r="B930" s="97"/>
      <c r="C930" s="97"/>
      <c r="D930" s="144"/>
      <c r="E930" s="98"/>
      <c r="F930" s="97"/>
      <c r="G930" s="98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</row>
    <row r="931">
      <c r="A931" s="97"/>
      <c r="B931" s="97"/>
      <c r="C931" s="97"/>
      <c r="D931" s="144"/>
      <c r="E931" s="98"/>
      <c r="F931" s="97"/>
      <c r="G931" s="98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</row>
    <row r="932">
      <c r="A932" s="97"/>
      <c r="B932" s="97"/>
      <c r="C932" s="97"/>
      <c r="D932" s="144"/>
      <c r="E932" s="98"/>
      <c r="F932" s="97"/>
      <c r="G932" s="98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</row>
    <row r="933">
      <c r="A933" s="97"/>
      <c r="B933" s="97"/>
      <c r="C933" s="97"/>
      <c r="D933" s="144"/>
      <c r="E933" s="98"/>
      <c r="F933" s="97"/>
      <c r="G933" s="98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</row>
    <row r="934">
      <c r="A934" s="97"/>
      <c r="B934" s="97"/>
      <c r="C934" s="97"/>
      <c r="D934" s="144"/>
      <c r="E934" s="98"/>
      <c r="F934" s="97"/>
      <c r="G934" s="98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</row>
    <row r="935">
      <c r="A935" s="97"/>
      <c r="B935" s="97"/>
      <c r="C935" s="97"/>
      <c r="D935" s="144"/>
      <c r="E935" s="98"/>
      <c r="F935" s="97"/>
      <c r="G935" s="98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</row>
    <row r="936">
      <c r="A936" s="97"/>
      <c r="B936" s="97"/>
      <c r="C936" s="97"/>
      <c r="D936" s="144"/>
      <c r="E936" s="98"/>
      <c r="F936" s="97"/>
      <c r="G936" s="98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</row>
    <row r="937">
      <c r="A937" s="97"/>
      <c r="B937" s="97"/>
      <c r="C937" s="97"/>
      <c r="D937" s="144"/>
      <c r="E937" s="98"/>
      <c r="F937" s="97"/>
      <c r="G937" s="98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</row>
    <row r="938">
      <c r="A938" s="97"/>
      <c r="B938" s="97"/>
      <c r="C938" s="97"/>
      <c r="D938" s="144"/>
      <c r="E938" s="98"/>
      <c r="F938" s="97"/>
      <c r="G938" s="98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</row>
    <row r="939">
      <c r="A939" s="97"/>
      <c r="B939" s="97"/>
      <c r="C939" s="97"/>
      <c r="D939" s="144"/>
      <c r="E939" s="98"/>
      <c r="F939" s="97"/>
      <c r="G939" s="98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</row>
    <row r="940">
      <c r="A940" s="97"/>
      <c r="B940" s="97"/>
      <c r="C940" s="97"/>
      <c r="D940" s="144"/>
      <c r="E940" s="98"/>
      <c r="F940" s="97"/>
      <c r="G940" s="98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</row>
    <row r="941">
      <c r="A941" s="97"/>
      <c r="B941" s="97"/>
      <c r="C941" s="97"/>
      <c r="D941" s="144"/>
      <c r="E941" s="98"/>
      <c r="F941" s="97"/>
      <c r="G941" s="98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</row>
    <row r="942">
      <c r="A942" s="97"/>
      <c r="B942" s="97"/>
      <c r="C942" s="97"/>
      <c r="D942" s="144"/>
      <c r="E942" s="98"/>
      <c r="F942" s="97"/>
      <c r="G942" s="98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</row>
    <row r="943">
      <c r="A943" s="97"/>
      <c r="B943" s="97"/>
      <c r="C943" s="97"/>
      <c r="D943" s="144"/>
      <c r="E943" s="98"/>
      <c r="F943" s="97"/>
      <c r="G943" s="98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</row>
    <row r="944">
      <c r="A944" s="97"/>
      <c r="B944" s="97"/>
      <c r="C944" s="97"/>
      <c r="D944" s="144"/>
      <c r="E944" s="98"/>
      <c r="F944" s="97"/>
      <c r="G944" s="98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</row>
    <row r="945">
      <c r="A945" s="97"/>
      <c r="B945" s="97"/>
      <c r="C945" s="97"/>
      <c r="D945" s="144"/>
      <c r="E945" s="98"/>
      <c r="F945" s="97"/>
      <c r="G945" s="98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</row>
    <row r="946">
      <c r="A946" s="97"/>
      <c r="B946" s="97"/>
      <c r="C946" s="97"/>
      <c r="D946" s="144"/>
      <c r="E946" s="98"/>
      <c r="F946" s="97"/>
      <c r="G946" s="98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</row>
    <row r="947">
      <c r="A947" s="97"/>
      <c r="B947" s="97"/>
      <c r="C947" s="97"/>
      <c r="D947" s="144"/>
      <c r="E947" s="98"/>
      <c r="F947" s="97"/>
      <c r="G947" s="98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</row>
    <row r="948">
      <c r="A948" s="97"/>
      <c r="B948" s="97"/>
      <c r="C948" s="97"/>
      <c r="D948" s="144"/>
      <c r="E948" s="98"/>
      <c r="F948" s="97"/>
      <c r="G948" s="98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</row>
    <row r="949">
      <c r="A949" s="97"/>
      <c r="B949" s="97"/>
      <c r="C949" s="97"/>
      <c r="D949" s="144"/>
      <c r="E949" s="98"/>
      <c r="F949" s="97"/>
      <c r="G949" s="98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</row>
    <row r="950">
      <c r="A950" s="97"/>
      <c r="B950" s="97"/>
      <c r="C950" s="97"/>
      <c r="D950" s="144"/>
      <c r="E950" s="98"/>
      <c r="F950" s="97"/>
      <c r="G950" s="98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</row>
    <row r="951">
      <c r="A951" s="97"/>
      <c r="B951" s="97"/>
      <c r="C951" s="97"/>
      <c r="D951" s="144"/>
      <c r="E951" s="98"/>
      <c r="F951" s="97"/>
      <c r="G951" s="98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</row>
    <row r="952">
      <c r="A952" s="97"/>
      <c r="B952" s="97"/>
      <c r="C952" s="97"/>
      <c r="D952" s="144"/>
      <c r="E952" s="98"/>
      <c r="F952" s="97"/>
      <c r="G952" s="98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</row>
    <row r="953">
      <c r="A953" s="97"/>
      <c r="B953" s="97"/>
      <c r="C953" s="97"/>
      <c r="D953" s="144"/>
      <c r="E953" s="98"/>
      <c r="F953" s="97"/>
      <c r="G953" s="98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</row>
    <row r="954">
      <c r="A954" s="97"/>
      <c r="B954" s="97"/>
      <c r="C954" s="97"/>
      <c r="D954" s="144"/>
      <c r="E954" s="98"/>
      <c r="F954" s="97"/>
      <c r="G954" s="98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</row>
    <row r="955">
      <c r="A955" s="97"/>
      <c r="B955" s="97"/>
      <c r="C955" s="97"/>
      <c r="D955" s="144"/>
      <c r="E955" s="98"/>
      <c r="F955" s="97"/>
      <c r="G955" s="98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</row>
    <row r="956">
      <c r="A956" s="97"/>
      <c r="B956" s="97"/>
      <c r="C956" s="97"/>
      <c r="D956" s="144"/>
      <c r="E956" s="98"/>
      <c r="F956" s="97"/>
      <c r="G956" s="98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</row>
    <row r="957">
      <c r="A957" s="97"/>
      <c r="B957" s="97"/>
      <c r="C957" s="97"/>
      <c r="D957" s="144"/>
      <c r="E957" s="98"/>
      <c r="F957" s="97"/>
      <c r="G957" s="98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</row>
    <row r="958">
      <c r="A958" s="97"/>
      <c r="B958" s="97"/>
      <c r="C958" s="97"/>
      <c r="D958" s="144"/>
      <c r="E958" s="98"/>
      <c r="F958" s="97"/>
      <c r="G958" s="98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</row>
    <row r="959">
      <c r="A959" s="97"/>
      <c r="B959" s="97"/>
      <c r="C959" s="97"/>
      <c r="D959" s="144"/>
      <c r="E959" s="98"/>
      <c r="F959" s="97"/>
      <c r="G959" s="98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</row>
    <row r="960">
      <c r="A960" s="97"/>
      <c r="B960" s="97"/>
      <c r="C960" s="97"/>
      <c r="D960" s="144"/>
      <c r="E960" s="98"/>
      <c r="F960" s="97"/>
      <c r="G960" s="98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</row>
    <row r="961">
      <c r="A961" s="97"/>
      <c r="B961" s="97"/>
      <c r="C961" s="97"/>
      <c r="D961" s="144"/>
      <c r="E961" s="98"/>
      <c r="F961" s="97"/>
      <c r="G961" s="98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</row>
    <row r="962">
      <c r="A962" s="97"/>
      <c r="B962" s="97"/>
      <c r="C962" s="97"/>
      <c r="D962" s="144"/>
      <c r="E962" s="98"/>
      <c r="F962" s="97"/>
      <c r="G962" s="98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</row>
    <row r="963">
      <c r="A963" s="97"/>
      <c r="B963" s="97"/>
      <c r="C963" s="97"/>
      <c r="D963" s="144"/>
      <c r="E963" s="98"/>
      <c r="F963" s="97"/>
      <c r="G963" s="98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</row>
    <row r="964">
      <c r="A964" s="97"/>
      <c r="B964" s="97"/>
      <c r="C964" s="97"/>
      <c r="D964" s="144"/>
      <c r="E964" s="98"/>
      <c r="F964" s="97"/>
      <c r="G964" s="98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</row>
    <row r="965">
      <c r="A965" s="97"/>
      <c r="B965" s="97"/>
      <c r="C965" s="97"/>
      <c r="D965" s="144"/>
      <c r="E965" s="98"/>
      <c r="F965" s="97"/>
      <c r="G965" s="98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</row>
    <row r="966">
      <c r="A966" s="97"/>
      <c r="B966" s="97"/>
      <c r="C966" s="97"/>
      <c r="D966" s="144"/>
      <c r="E966" s="98"/>
      <c r="F966" s="97"/>
      <c r="G966" s="98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</row>
    <row r="967">
      <c r="A967" s="97"/>
      <c r="B967" s="97"/>
      <c r="C967" s="97"/>
      <c r="D967" s="144"/>
      <c r="E967" s="98"/>
      <c r="F967" s="97"/>
      <c r="G967" s="98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</row>
    <row r="968">
      <c r="A968" s="97"/>
      <c r="B968" s="97"/>
      <c r="C968" s="97"/>
      <c r="D968" s="144"/>
      <c r="E968" s="98"/>
      <c r="F968" s="97"/>
      <c r="G968" s="98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</row>
    <row r="969">
      <c r="A969" s="97"/>
      <c r="B969" s="97"/>
      <c r="C969" s="97"/>
      <c r="D969" s="144"/>
      <c r="E969" s="98"/>
      <c r="F969" s="97"/>
      <c r="G969" s="98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</row>
    <row r="970">
      <c r="A970" s="97"/>
      <c r="B970" s="97"/>
      <c r="C970" s="97"/>
      <c r="D970" s="144"/>
      <c r="E970" s="98"/>
      <c r="F970" s="97"/>
      <c r="G970" s="98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</row>
    <row r="971">
      <c r="A971" s="97"/>
      <c r="B971" s="97"/>
      <c r="C971" s="97"/>
      <c r="D971" s="144"/>
      <c r="E971" s="98"/>
      <c r="F971" s="97"/>
      <c r="G971" s="98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</row>
    <row r="972">
      <c r="A972" s="97"/>
      <c r="B972" s="97"/>
      <c r="C972" s="97"/>
      <c r="D972" s="144"/>
      <c r="E972" s="98"/>
      <c r="F972" s="97"/>
      <c r="G972" s="98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</row>
    <row r="973">
      <c r="A973" s="97"/>
      <c r="B973" s="97"/>
      <c r="C973" s="97"/>
      <c r="D973" s="144"/>
      <c r="E973" s="98"/>
      <c r="F973" s="97"/>
      <c r="G973" s="98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</row>
    <row r="974">
      <c r="A974" s="97"/>
      <c r="B974" s="97"/>
      <c r="C974" s="97"/>
      <c r="D974" s="144"/>
      <c r="E974" s="98"/>
      <c r="F974" s="97"/>
      <c r="G974" s="98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</row>
    <row r="975">
      <c r="A975" s="97"/>
      <c r="B975" s="97"/>
      <c r="C975" s="97"/>
      <c r="D975" s="144"/>
      <c r="E975" s="98"/>
      <c r="F975" s="97"/>
      <c r="G975" s="98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</row>
    <row r="976">
      <c r="A976" s="97"/>
      <c r="B976" s="97"/>
      <c r="C976" s="97"/>
      <c r="D976" s="144"/>
      <c r="E976" s="98"/>
      <c r="F976" s="97"/>
      <c r="G976" s="98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</row>
    <row r="977">
      <c r="A977" s="97"/>
      <c r="B977" s="97"/>
      <c r="C977" s="97"/>
      <c r="D977" s="144"/>
      <c r="E977" s="98"/>
      <c r="F977" s="97"/>
      <c r="G977" s="98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</row>
    <row r="978">
      <c r="A978" s="97"/>
      <c r="B978" s="97"/>
      <c r="C978" s="97"/>
      <c r="D978" s="144"/>
      <c r="E978" s="98"/>
      <c r="F978" s="97"/>
      <c r="G978" s="98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</row>
    <row r="979">
      <c r="A979" s="97"/>
      <c r="B979" s="97"/>
      <c r="C979" s="97"/>
      <c r="D979" s="144"/>
      <c r="E979" s="98"/>
      <c r="F979" s="97"/>
      <c r="G979" s="98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</row>
    <row r="980">
      <c r="A980" s="97"/>
      <c r="B980" s="97"/>
      <c r="C980" s="97"/>
      <c r="D980" s="144"/>
      <c r="E980" s="98"/>
      <c r="F980" s="97"/>
      <c r="G980" s="98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</row>
    <row r="981">
      <c r="A981" s="97"/>
      <c r="B981" s="97"/>
      <c r="C981" s="97"/>
      <c r="D981" s="144"/>
      <c r="E981" s="98"/>
      <c r="F981" s="97"/>
      <c r="G981" s="98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</row>
    <row r="982">
      <c r="A982" s="97"/>
      <c r="B982" s="97"/>
      <c r="C982" s="97"/>
      <c r="D982" s="144"/>
      <c r="E982" s="98"/>
      <c r="F982" s="97"/>
      <c r="G982" s="98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</row>
    <row r="983">
      <c r="A983" s="97"/>
      <c r="B983" s="97"/>
      <c r="C983" s="97"/>
      <c r="D983" s="144"/>
      <c r="E983" s="98"/>
      <c r="F983" s="97"/>
      <c r="G983" s="98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</row>
    <row r="984">
      <c r="A984" s="97"/>
      <c r="B984" s="97"/>
      <c r="C984" s="97"/>
      <c r="D984" s="144"/>
      <c r="E984" s="98"/>
      <c r="F984" s="97"/>
      <c r="G984" s="98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</row>
    <row r="985">
      <c r="A985" s="97"/>
      <c r="B985" s="97"/>
      <c r="C985" s="97"/>
      <c r="D985" s="144"/>
      <c r="E985" s="98"/>
      <c r="F985" s="97"/>
      <c r="G985" s="98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</row>
    <row r="986">
      <c r="A986" s="97"/>
      <c r="B986" s="97"/>
      <c r="C986" s="97"/>
      <c r="D986" s="144"/>
      <c r="E986" s="98"/>
      <c r="F986" s="97"/>
      <c r="G986" s="98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</row>
    <row r="987">
      <c r="A987" s="97"/>
      <c r="B987" s="97"/>
      <c r="C987" s="97"/>
      <c r="D987" s="144"/>
      <c r="E987" s="98"/>
      <c r="F987" s="97"/>
      <c r="G987" s="98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</row>
    <row r="988">
      <c r="A988" s="97"/>
      <c r="B988" s="97"/>
      <c r="C988" s="97"/>
      <c r="D988" s="144"/>
      <c r="E988" s="98"/>
      <c r="F988" s="97"/>
      <c r="G988" s="98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</row>
    <row r="989">
      <c r="A989" s="97"/>
      <c r="B989" s="97"/>
      <c r="C989" s="97"/>
      <c r="D989" s="144"/>
      <c r="E989" s="98"/>
      <c r="F989" s="97"/>
      <c r="G989" s="98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</row>
    <row r="990">
      <c r="A990" s="97"/>
      <c r="B990" s="97"/>
      <c r="C990" s="97"/>
      <c r="D990" s="144"/>
      <c r="E990" s="98"/>
      <c r="F990" s="97"/>
      <c r="G990" s="98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</row>
    <row r="991">
      <c r="A991" s="97"/>
      <c r="B991" s="97"/>
      <c r="C991" s="97"/>
      <c r="D991" s="144"/>
      <c r="E991" s="98"/>
      <c r="F991" s="97"/>
      <c r="G991" s="98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</row>
    <row r="992">
      <c r="A992" s="97"/>
      <c r="B992" s="97"/>
      <c r="C992" s="97"/>
      <c r="D992" s="144"/>
      <c r="E992" s="98"/>
      <c r="F992" s="97"/>
      <c r="G992" s="98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</row>
    <row r="993">
      <c r="A993" s="97"/>
      <c r="B993" s="97"/>
      <c r="C993" s="97"/>
      <c r="D993" s="144"/>
      <c r="E993" s="98"/>
      <c r="F993" s="97"/>
      <c r="G993" s="98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</row>
    <row r="994">
      <c r="A994" s="97"/>
      <c r="B994" s="97"/>
      <c r="C994" s="97"/>
      <c r="D994" s="144"/>
      <c r="E994" s="98"/>
      <c r="F994" s="97"/>
      <c r="G994" s="98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</row>
    <row r="995">
      <c r="A995" s="97"/>
      <c r="B995" s="97"/>
      <c r="C995" s="97"/>
      <c r="D995" s="144"/>
      <c r="E995" s="98"/>
      <c r="F995" s="97"/>
      <c r="G995" s="98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</row>
    <row r="996">
      <c r="A996" s="97"/>
      <c r="B996" s="97"/>
      <c r="C996" s="97"/>
      <c r="D996" s="144"/>
      <c r="E996" s="98"/>
      <c r="F996" s="97"/>
      <c r="G996" s="98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</row>
    <row r="997">
      <c r="A997" s="97"/>
      <c r="B997" s="97"/>
      <c r="C997" s="97"/>
      <c r="D997" s="144"/>
      <c r="E997" s="98"/>
      <c r="F997" s="97"/>
      <c r="G997" s="98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</row>
    <row r="998">
      <c r="A998" s="97"/>
      <c r="B998" s="97"/>
      <c r="C998" s="97"/>
      <c r="D998" s="144"/>
      <c r="E998" s="98"/>
      <c r="F998" s="97"/>
      <c r="G998" s="98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</row>
    <row r="999">
      <c r="A999" s="97"/>
      <c r="B999" s="97"/>
      <c r="C999" s="97"/>
      <c r="D999" s="144"/>
      <c r="E999" s="98"/>
      <c r="F999" s="97"/>
      <c r="G999" s="98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</row>
    <row r="1000">
      <c r="A1000" s="97"/>
      <c r="B1000" s="97"/>
      <c r="C1000" s="97"/>
      <c r="D1000" s="144"/>
      <c r="E1000" s="98"/>
      <c r="F1000" s="97"/>
      <c r="G1000" s="98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3.0"/>
  </cols>
  <sheetData>
    <row r="1">
      <c r="A1" s="94" t="s">
        <v>126</v>
      </c>
      <c r="B1" s="96" t="s">
        <v>115</v>
      </c>
      <c r="C1" s="97"/>
      <c r="D1" s="144"/>
      <c r="E1" s="102" t="s">
        <v>127</v>
      </c>
      <c r="F1" s="98"/>
      <c r="G1" s="102" t="s">
        <v>128</v>
      </c>
      <c r="H1" s="98"/>
    </row>
    <row r="2">
      <c r="A2" s="97" t="s">
        <v>129</v>
      </c>
      <c r="B2" s="145">
        <v>43586.0</v>
      </c>
      <c r="C2" s="105" t="s">
        <v>130</v>
      </c>
      <c r="D2" s="106">
        <v>2024.0</v>
      </c>
      <c r="E2" s="97"/>
      <c r="F2" s="98"/>
      <c r="G2" s="97"/>
      <c r="H2" s="98"/>
    </row>
    <row r="3">
      <c r="A3" s="97" t="s">
        <v>131</v>
      </c>
      <c r="B3" s="145">
        <v>43620.0</v>
      </c>
      <c r="C3" s="105" t="s">
        <v>132</v>
      </c>
      <c r="D3" s="108">
        <v>0.0</v>
      </c>
      <c r="E3" s="109" t="s">
        <v>201</v>
      </c>
      <c r="F3" s="110">
        <v>532.83</v>
      </c>
      <c r="G3" s="97" t="s">
        <v>216</v>
      </c>
      <c r="H3" s="114">
        <v>0.0</v>
      </c>
    </row>
    <row r="4">
      <c r="A4" s="97" t="s">
        <v>135</v>
      </c>
      <c r="B4" s="109" t="s">
        <v>384</v>
      </c>
      <c r="C4" s="105" t="s">
        <v>137</v>
      </c>
      <c r="D4" s="108">
        <v>0.0</v>
      </c>
      <c r="E4" s="109"/>
      <c r="F4" s="111"/>
      <c r="G4" s="97"/>
      <c r="H4" s="98"/>
    </row>
    <row r="5">
      <c r="A5" s="97"/>
      <c r="B5" s="97"/>
      <c r="C5" s="87" t="s">
        <v>139</v>
      </c>
      <c r="D5" s="146">
        <v>0.0</v>
      </c>
      <c r="E5" s="97"/>
      <c r="F5" s="98"/>
      <c r="G5" s="97"/>
      <c r="H5" s="98"/>
    </row>
    <row r="6">
      <c r="A6" s="97" t="s">
        <v>140</v>
      </c>
      <c r="B6" s="97"/>
      <c r="D6" s="88"/>
      <c r="E6" s="97"/>
      <c r="F6" s="98"/>
      <c r="G6" s="97"/>
      <c r="H6" s="98"/>
    </row>
    <row r="7">
      <c r="A7" s="109" t="s">
        <v>17</v>
      </c>
      <c r="B7" s="112">
        <v>142.0</v>
      </c>
      <c r="C7" s="105" t="s">
        <v>142</v>
      </c>
      <c r="D7" s="106">
        <v>2000.0</v>
      </c>
      <c r="E7" s="97"/>
      <c r="F7" s="98"/>
      <c r="G7" s="97"/>
      <c r="H7" s="98"/>
    </row>
    <row r="8">
      <c r="A8" s="109" t="s">
        <v>241</v>
      </c>
      <c r="B8" s="111">
        <v>1349.17</v>
      </c>
      <c r="C8" s="105" t="s">
        <v>144</v>
      </c>
      <c r="D8" s="108">
        <v>0.0</v>
      </c>
      <c r="E8" s="105" t="s">
        <v>220</v>
      </c>
      <c r="F8" s="108">
        <f>sum(F3:F7)</f>
        <v>532.83</v>
      </c>
      <c r="G8" s="97"/>
      <c r="H8" s="98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</row>
    <row r="11">
      <c r="A11" s="97"/>
      <c r="B11" s="98"/>
      <c r="D11" s="88"/>
      <c r="E11" s="98"/>
      <c r="F11" s="98"/>
      <c r="G11" s="98"/>
      <c r="H11" s="97"/>
    </row>
    <row r="12">
      <c r="C12" s="105" t="s">
        <v>153</v>
      </c>
      <c r="D12" s="108">
        <f t="shared" ref="D12:D15" si="1">sum(D7-D2)</f>
        <v>-24</v>
      </c>
      <c r="E12" s="98"/>
      <c r="F12" s="98"/>
      <c r="G12" s="98"/>
      <c r="H12" s="97"/>
    </row>
    <row r="13">
      <c r="A13" s="97" t="s">
        <v>156</v>
      </c>
      <c r="B13" s="113">
        <f>sum(B7:B10)</f>
        <v>1491.17</v>
      </c>
      <c r="C13" s="105" t="s">
        <v>157</v>
      </c>
      <c r="D13" s="108">
        <f t="shared" si="1"/>
        <v>0</v>
      </c>
      <c r="E13" s="98"/>
      <c r="F13" s="98"/>
      <c r="G13" s="98"/>
      <c r="H13" s="97"/>
    </row>
    <row r="14">
      <c r="A14" s="97" t="s">
        <v>159</v>
      </c>
      <c r="B14" s="114">
        <f>sum(F8)</f>
        <v>532.83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2024</v>
      </c>
      <c r="C15" s="87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2000.0</v>
      </c>
      <c r="C16" s="97"/>
      <c r="D16" s="144"/>
      <c r="E16" s="98"/>
      <c r="F16" s="98"/>
      <c r="G16" s="98"/>
      <c r="H16" s="97"/>
    </row>
    <row r="17">
      <c r="A17" s="97" t="s">
        <v>166</v>
      </c>
      <c r="B17" s="110">
        <v>0.0</v>
      </c>
      <c r="C17" s="97"/>
      <c r="D17" s="144"/>
      <c r="E17" s="98"/>
      <c r="F17" s="98"/>
      <c r="G17" s="98"/>
      <c r="H17" s="97"/>
    </row>
    <row r="18">
      <c r="A18" s="97" t="s">
        <v>168</v>
      </c>
      <c r="B18" s="108">
        <f>sum(B16+B17)</f>
        <v>2000</v>
      </c>
      <c r="C18" s="97"/>
      <c r="D18" s="144"/>
      <c r="E18" s="98"/>
      <c r="F18" s="98"/>
      <c r="G18" s="98"/>
      <c r="H18" s="97"/>
    </row>
    <row r="19">
      <c r="A19" s="97" t="s">
        <v>169</v>
      </c>
      <c r="B19" s="108">
        <f>sum(B16-B15)</f>
        <v>-24</v>
      </c>
      <c r="C19" s="97"/>
      <c r="D19" s="144"/>
      <c r="E19" s="98"/>
      <c r="F19" s="98"/>
      <c r="G19" s="98"/>
      <c r="H19" s="97"/>
    </row>
    <row r="20">
      <c r="A20" s="97" t="s">
        <v>221</v>
      </c>
      <c r="B20" s="114"/>
      <c r="C20" s="97"/>
      <c r="D20" s="144"/>
      <c r="E20" s="98"/>
      <c r="F20" s="98"/>
      <c r="G20" s="98"/>
      <c r="H20" s="97"/>
    </row>
    <row r="21">
      <c r="A21" s="14" t="s">
        <v>173</v>
      </c>
      <c r="B21" s="111">
        <v>0.0</v>
      </c>
      <c r="C21" s="97"/>
      <c r="D21" s="144"/>
      <c r="E21" s="98"/>
      <c r="F21" s="98"/>
      <c r="G21" s="98"/>
      <c r="H21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5.86"/>
    <col customWidth="1" min="2" max="2" width="24.14"/>
    <col customWidth="1" min="3" max="3" width="27.71"/>
    <col customWidth="1" min="4" max="4" width="14.29"/>
    <col customWidth="1" min="5" max="5" width="23.14"/>
    <col customWidth="1" min="6" max="6" width="11.29"/>
  </cols>
  <sheetData>
    <row r="1">
      <c r="A1" s="14" t="s">
        <v>126</v>
      </c>
      <c r="B1" s="14" t="s">
        <v>125</v>
      </c>
      <c r="E1" s="14" t="s">
        <v>201</v>
      </c>
      <c r="F1" s="30">
        <v>2222.69</v>
      </c>
    </row>
    <row r="2">
      <c r="A2" s="14" t="s">
        <v>129</v>
      </c>
      <c r="B2" s="86">
        <v>43605.0</v>
      </c>
      <c r="C2" s="87" t="s">
        <v>130</v>
      </c>
      <c r="D2" s="5">
        <v>0.0</v>
      </c>
      <c r="E2" s="14" t="s">
        <v>201</v>
      </c>
      <c r="F2" s="30">
        <v>455.0</v>
      </c>
    </row>
    <row r="3">
      <c r="A3" s="14" t="s">
        <v>131</v>
      </c>
      <c r="B3" s="86">
        <v>43637.0</v>
      </c>
      <c r="C3" s="87" t="s">
        <v>132</v>
      </c>
      <c r="D3" s="5">
        <v>0.0</v>
      </c>
      <c r="E3" s="14" t="s">
        <v>201</v>
      </c>
      <c r="F3" s="30">
        <v>762.6</v>
      </c>
    </row>
    <row r="4">
      <c r="A4" s="14" t="s">
        <v>135</v>
      </c>
      <c r="B4" s="14" t="s">
        <v>385</v>
      </c>
      <c r="C4" s="87" t="s">
        <v>137</v>
      </c>
      <c r="D4" s="5">
        <v>0.0</v>
      </c>
      <c r="E4" s="14" t="s">
        <v>201</v>
      </c>
      <c r="F4" s="30">
        <v>200.0</v>
      </c>
    </row>
    <row r="5">
      <c r="C5" s="7" t="s">
        <v>139</v>
      </c>
      <c r="D5" s="5">
        <v>0.0</v>
      </c>
      <c r="E5" s="14" t="s">
        <v>201</v>
      </c>
      <c r="F5" s="30">
        <v>397.0</v>
      </c>
    </row>
    <row r="6">
      <c r="A6" s="14" t="s">
        <v>140</v>
      </c>
      <c r="E6" s="7" t="s">
        <v>220</v>
      </c>
      <c r="F6" s="88">
        <f>sum(F1:F5)</f>
        <v>4037.29</v>
      </c>
    </row>
    <row r="7">
      <c r="B7" s="30">
        <v>1670.0</v>
      </c>
      <c r="C7" s="7" t="s">
        <v>142</v>
      </c>
      <c r="D7" s="5">
        <v>0.0</v>
      </c>
      <c r="E7" s="9"/>
    </row>
    <row r="8">
      <c r="B8" s="30">
        <v>369.0</v>
      </c>
      <c r="C8" s="7" t="s">
        <v>144</v>
      </c>
      <c r="D8" s="5">
        <v>0.0</v>
      </c>
      <c r="E8" s="85"/>
    </row>
    <row r="9">
      <c r="B9" s="30">
        <v>250.0</v>
      </c>
      <c r="C9" s="7" t="s">
        <v>147</v>
      </c>
      <c r="D9" s="5">
        <v>0.0</v>
      </c>
      <c r="E9" s="85"/>
    </row>
    <row r="10">
      <c r="B10" s="30">
        <v>100.0</v>
      </c>
      <c r="C10" s="7" t="s">
        <v>150</v>
      </c>
      <c r="D10" s="5">
        <v>0.0</v>
      </c>
      <c r="E10" s="88"/>
    </row>
    <row r="11">
      <c r="E11" s="9"/>
    </row>
    <row r="12">
      <c r="C12" s="7" t="s">
        <v>153</v>
      </c>
      <c r="D12" s="88">
        <f t="shared" ref="D12:D15" si="1">sum(D7-D2)</f>
        <v>0</v>
      </c>
      <c r="E12" s="85"/>
    </row>
    <row r="13">
      <c r="A13" s="14" t="s">
        <v>156</v>
      </c>
      <c r="B13" s="93">
        <f>sum(B7:B10)</f>
        <v>2389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4037.29</v>
      </c>
      <c r="C14" s="7" t="s">
        <v>160</v>
      </c>
      <c r="D14" s="5">
        <f t="shared" si="1"/>
        <v>0</v>
      </c>
      <c r="E14" s="85"/>
    </row>
    <row r="15">
      <c r="A15" s="7" t="s">
        <v>161</v>
      </c>
      <c r="B15" s="90">
        <f>sum(B13:B14)</f>
        <v>6426.29</v>
      </c>
      <c r="C15" s="7" t="s">
        <v>162</v>
      </c>
      <c r="D15" s="5">
        <f t="shared" si="1"/>
        <v>0</v>
      </c>
      <c r="E15" s="85"/>
    </row>
    <row r="16">
      <c r="A16" s="14" t="s">
        <v>164</v>
      </c>
      <c r="B16" s="95">
        <v>11259.73</v>
      </c>
      <c r="E16" s="85"/>
    </row>
    <row r="17">
      <c r="A17" s="14" t="s">
        <v>166</v>
      </c>
      <c r="B17" s="95">
        <v>0.0</v>
      </c>
      <c r="D17" s="7"/>
      <c r="E17" s="88"/>
    </row>
    <row r="18">
      <c r="A18" s="14" t="s">
        <v>168</v>
      </c>
      <c r="B18" s="99">
        <v>11259.73</v>
      </c>
      <c r="E18" s="9"/>
    </row>
    <row r="19">
      <c r="A19" s="14" t="s">
        <v>169</v>
      </c>
      <c r="B19" s="90">
        <f>sum(B16-B15)</f>
        <v>4833.44</v>
      </c>
      <c r="E19" s="9"/>
    </row>
    <row r="20">
      <c r="A20" s="14" t="s">
        <v>196</v>
      </c>
      <c r="B20" s="103">
        <f>sum(B15*1.75)</f>
        <v>11246.0075</v>
      </c>
      <c r="E20" s="9"/>
    </row>
    <row r="21">
      <c r="A21" s="14" t="s">
        <v>173</v>
      </c>
      <c r="B21" s="30">
        <v>0.0</v>
      </c>
      <c r="E21" s="9"/>
    </row>
    <row r="22">
      <c r="E22" s="9"/>
    </row>
    <row r="23">
      <c r="E23" s="9"/>
    </row>
    <row r="24">
      <c r="E24" s="9"/>
    </row>
    <row r="25">
      <c r="E25" s="9"/>
    </row>
    <row r="26">
      <c r="E26" s="9"/>
    </row>
    <row r="27">
      <c r="E27" s="9"/>
    </row>
    <row r="28">
      <c r="E28" s="9"/>
    </row>
    <row r="29">
      <c r="E29" s="9"/>
    </row>
    <row r="30">
      <c r="E30" s="9"/>
    </row>
    <row r="31">
      <c r="E31" s="9"/>
    </row>
    <row r="32">
      <c r="E32" s="9"/>
    </row>
    <row r="33">
      <c r="E33" s="9"/>
    </row>
    <row r="34">
      <c r="E34" s="9"/>
    </row>
    <row r="35">
      <c r="E35" s="9"/>
    </row>
    <row r="36">
      <c r="E36" s="9"/>
    </row>
    <row r="37">
      <c r="E37" s="9"/>
    </row>
    <row r="38">
      <c r="E38" s="9"/>
    </row>
    <row r="39">
      <c r="E39" s="9"/>
    </row>
    <row r="40">
      <c r="E40" s="9"/>
    </row>
    <row r="41">
      <c r="E41" s="9"/>
    </row>
    <row r="42">
      <c r="E42" s="9"/>
    </row>
    <row r="43">
      <c r="E43" s="9"/>
    </row>
    <row r="44">
      <c r="E44" s="9"/>
    </row>
    <row r="45">
      <c r="E45" s="9"/>
    </row>
    <row r="46">
      <c r="E46" s="9"/>
    </row>
    <row r="47">
      <c r="E47" s="9"/>
    </row>
    <row r="48">
      <c r="E48" s="9"/>
    </row>
    <row r="49">
      <c r="E49" s="9"/>
    </row>
    <row r="50">
      <c r="E50" s="9"/>
    </row>
    <row r="51">
      <c r="E51" s="9"/>
    </row>
    <row r="52">
      <c r="E52" s="9"/>
    </row>
    <row r="53">
      <c r="E53" s="9"/>
    </row>
    <row r="54">
      <c r="E54" s="9"/>
    </row>
    <row r="55">
      <c r="E55" s="9"/>
    </row>
    <row r="56">
      <c r="E56" s="9"/>
    </row>
    <row r="57">
      <c r="E57" s="9"/>
    </row>
    <row r="58">
      <c r="E58" s="9"/>
    </row>
    <row r="59">
      <c r="E59" s="9"/>
    </row>
    <row r="60">
      <c r="E60" s="9"/>
    </row>
    <row r="61">
      <c r="E61" s="9"/>
    </row>
    <row r="62">
      <c r="E62" s="9"/>
    </row>
    <row r="63">
      <c r="E63" s="9"/>
    </row>
    <row r="64">
      <c r="E64" s="9"/>
    </row>
    <row r="65">
      <c r="E65" s="9"/>
    </row>
    <row r="66">
      <c r="E66" s="9"/>
    </row>
    <row r="67">
      <c r="E67" s="9"/>
    </row>
    <row r="68">
      <c r="E68" s="9"/>
    </row>
    <row r="69">
      <c r="E69" s="9"/>
    </row>
    <row r="70">
      <c r="E70" s="9"/>
    </row>
    <row r="71">
      <c r="E71" s="9"/>
    </row>
    <row r="72">
      <c r="E72" s="9"/>
    </row>
    <row r="73">
      <c r="E73" s="9"/>
    </row>
    <row r="74">
      <c r="E74" s="9"/>
    </row>
    <row r="75">
      <c r="E75" s="9"/>
    </row>
    <row r="76">
      <c r="E76" s="9"/>
    </row>
    <row r="77">
      <c r="E77" s="9"/>
    </row>
    <row r="78">
      <c r="E78" s="9"/>
    </row>
    <row r="79">
      <c r="E79" s="9"/>
    </row>
    <row r="80">
      <c r="E80" s="9"/>
    </row>
    <row r="81">
      <c r="E81" s="9"/>
    </row>
    <row r="82">
      <c r="E82" s="9"/>
    </row>
    <row r="83">
      <c r="E83" s="9"/>
    </row>
    <row r="84">
      <c r="E84" s="9"/>
    </row>
    <row r="85">
      <c r="E85" s="9"/>
    </row>
    <row r="86">
      <c r="E86" s="9"/>
    </row>
    <row r="87">
      <c r="E87" s="9"/>
    </row>
    <row r="88">
      <c r="E88" s="9"/>
    </row>
    <row r="89">
      <c r="E89" s="9"/>
    </row>
    <row r="90">
      <c r="E90" s="9"/>
    </row>
    <row r="91">
      <c r="E91" s="9"/>
    </row>
    <row r="92">
      <c r="E92" s="9"/>
    </row>
    <row r="93">
      <c r="E93" s="9"/>
    </row>
    <row r="94">
      <c r="E94" s="9"/>
    </row>
    <row r="95">
      <c r="E95" s="9"/>
    </row>
    <row r="96">
      <c r="E96" s="9"/>
    </row>
    <row r="97">
      <c r="E97" s="9"/>
    </row>
    <row r="98">
      <c r="E98" s="9"/>
    </row>
    <row r="99">
      <c r="E99" s="9"/>
    </row>
    <row r="100">
      <c r="E100" s="9"/>
    </row>
    <row r="101">
      <c r="E101" s="9"/>
    </row>
    <row r="102">
      <c r="E102" s="9"/>
    </row>
    <row r="103">
      <c r="E103" s="9"/>
    </row>
    <row r="104">
      <c r="E104" s="9"/>
    </row>
    <row r="105">
      <c r="E105" s="9"/>
    </row>
    <row r="106">
      <c r="E106" s="9"/>
    </row>
    <row r="107">
      <c r="E107" s="9"/>
    </row>
    <row r="108">
      <c r="E108" s="9"/>
    </row>
    <row r="109">
      <c r="E109" s="9"/>
    </row>
    <row r="110">
      <c r="E110" s="9"/>
    </row>
    <row r="111">
      <c r="E111" s="9"/>
    </row>
    <row r="112">
      <c r="E112" s="9"/>
    </row>
    <row r="113">
      <c r="E113" s="9"/>
    </row>
    <row r="114">
      <c r="E114" s="9"/>
    </row>
    <row r="115">
      <c r="E115" s="9"/>
    </row>
    <row r="116">
      <c r="E116" s="9"/>
    </row>
    <row r="117">
      <c r="E117" s="9"/>
    </row>
    <row r="118">
      <c r="E118" s="9"/>
    </row>
    <row r="119">
      <c r="E119" s="9"/>
    </row>
    <row r="120">
      <c r="E120" s="9"/>
    </row>
    <row r="121">
      <c r="E121" s="9"/>
    </row>
    <row r="122">
      <c r="E122" s="9"/>
    </row>
    <row r="123">
      <c r="E123" s="9"/>
    </row>
    <row r="124">
      <c r="E124" s="9"/>
    </row>
    <row r="125">
      <c r="E125" s="9"/>
    </row>
    <row r="126">
      <c r="E126" s="9"/>
    </row>
    <row r="127">
      <c r="E127" s="9"/>
    </row>
    <row r="128">
      <c r="E128" s="9"/>
    </row>
    <row r="129">
      <c r="E129" s="9"/>
    </row>
    <row r="130">
      <c r="E130" s="9"/>
    </row>
    <row r="131">
      <c r="E131" s="9"/>
    </row>
    <row r="132">
      <c r="E132" s="9"/>
    </row>
    <row r="133">
      <c r="E133" s="9"/>
    </row>
    <row r="134">
      <c r="E134" s="9"/>
    </row>
    <row r="135">
      <c r="E135" s="9"/>
    </row>
    <row r="136">
      <c r="E136" s="9"/>
    </row>
    <row r="137">
      <c r="E137" s="9"/>
    </row>
    <row r="138">
      <c r="E138" s="9"/>
    </row>
    <row r="139">
      <c r="E139" s="9"/>
    </row>
    <row r="140">
      <c r="E140" s="9"/>
    </row>
    <row r="141">
      <c r="E141" s="9"/>
    </row>
    <row r="142">
      <c r="E142" s="9"/>
    </row>
    <row r="143">
      <c r="E143" s="9"/>
    </row>
    <row r="144">
      <c r="E144" s="9"/>
    </row>
    <row r="145">
      <c r="E145" s="9"/>
    </row>
    <row r="146">
      <c r="E146" s="9"/>
    </row>
    <row r="147">
      <c r="E147" s="9"/>
    </row>
    <row r="148">
      <c r="E148" s="9"/>
    </row>
    <row r="149">
      <c r="E149" s="9"/>
    </row>
    <row r="150">
      <c r="E150" s="9"/>
    </row>
    <row r="151">
      <c r="E151" s="9"/>
    </row>
    <row r="152">
      <c r="E152" s="9"/>
    </row>
    <row r="153">
      <c r="E153" s="9"/>
    </row>
    <row r="154">
      <c r="E154" s="9"/>
    </row>
    <row r="155">
      <c r="E155" s="9"/>
    </row>
    <row r="156">
      <c r="E156" s="9"/>
    </row>
    <row r="157">
      <c r="E157" s="9"/>
    </row>
    <row r="158">
      <c r="E158" s="9"/>
    </row>
    <row r="159">
      <c r="E159" s="9"/>
    </row>
    <row r="160">
      <c r="E160" s="9"/>
    </row>
    <row r="161">
      <c r="E161" s="9"/>
    </row>
    <row r="162">
      <c r="E162" s="9"/>
    </row>
    <row r="163">
      <c r="E163" s="9"/>
    </row>
    <row r="164">
      <c r="E164" s="9"/>
    </row>
    <row r="165">
      <c r="E165" s="9"/>
    </row>
    <row r="166">
      <c r="E166" s="9"/>
    </row>
    <row r="167">
      <c r="E167" s="9"/>
    </row>
    <row r="168">
      <c r="E168" s="9"/>
    </row>
    <row r="169">
      <c r="E169" s="9"/>
    </row>
    <row r="170">
      <c r="E170" s="9"/>
    </row>
    <row r="171">
      <c r="E171" s="9"/>
    </row>
    <row r="172">
      <c r="E172" s="9"/>
    </row>
    <row r="173">
      <c r="E173" s="9"/>
    </row>
    <row r="174">
      <c r="E174" s="9"/>
    </row>
    <row r="175">
      <c r="E175" s="9"/>
    </row>
    <row r="176">
      <c r="E176" s="9"/>
    </row>
    <row r="177">
      <c r="E177" s="9"/>
    </row>
    <row r="178">
      <c r="E178" s="9"/>
    </row>
    <row r="179">
      <c r="E179" s="9"/>
    </row>
    <row r="180">
      <c r="E180" s="9"/>
    </row>
    <row r="181">
      <c r="E181" s="9"/>
    </row>
    <row r="182">
      <c r="E182" s="9"/>
    </row>
    <row r="183">
      <c r="E183" s="9"/>
    </row>
    <row r="184">
      <c r="E184" s="9"/>
    </row>
    <row r="185">
      <c r="E185" s="9"/>
    </row>
    <row r="186">
      <c r="E186" s="9"/>
    </row>
    <row r="187">
      <c r="E187" s="9"/>
    </row>
    <row r="188">
      <c r="E188" s="9"/>
    </row>
    <row r="189">
      <c r="E189" s="9"/>
    </row>
    <row r="190">
      <c r="E190" s="9"/>
    </row>
    <row r="191">
      <c r="E191" s="9"/>
    </row>
    <row r="192">
      <c r="E192" s="9"/>
    </row>
    <row r="193">
      <c r="E193" s="9"/>
    </row>
    <row r="194">
      <c r="E194" s="9"/>
    </row>
    <row r="195">
      <c r="E195" s="9"/>
    </row>
    <row r="196">
      <c r="E196" s="9"/>
    </row>
    <row r="197">
      <c r="E197" s="9"/>
    </row>
    <row r="198">
      <c r="E198" s="9"/>
    </row>
    <row r="199">
      <c r="E199" s="9"/>
    </row>
    <row r="200">
      <c r="E200" s="9"/>
    </row>
    <row r="201">
      <c r="E201" s="9"/>
    </row>
    <row r="202">
      <c r="E202" s="9"/>
    </row>
    <row r="203">
      <c r="E203" s="9"/>
    </row>
    <row r="204">
      <c r="E204" s="9"/>
    </row>
    <row r="205">
      <c r="E205" s="9"/>
    </row>
    <row r="206">
      <c r="E206" s="9"/>
    </row>
    <row r="207">
      <c r="E207" s="9"/>
    </row>
    <row r="208">
      <c r="E208" s="9"/>
    </row>
    <row r="209">
      <c r="E209" s="9"/>
    </row>
    <row r="210">
      <c r="E210" s="9"/>
    </row>
    <row r="211">
      <c r="E211" s="9"/>
    </row>
    <row r="212">
      <c r="E212" s="9"/>
    </row>
    <row r="213">
      <c r="E213" s="9"/>
    </row>
    <row r="214">
      <c r="E214" s="9"/>
    </row>
    <row r="215">
      <c r="E215" s="9"/>
    </row>
    <row r="216">
      <c r="E216" s="9"/>
    </row>
    <row r="217">
      <c r="E217" s="9"/>
    </row>
    <row r="218">
      <c r="E218" s="9"/>
    </row>
    <row r="219">
      <c r="E219" s="9"/>
    </row>
    <row r="220">
      <c r="E220" s="9"/>
    </row>
    <row r="221">
      <c r="E221" s="9"/>
    </row>
    <row r="222">
      <c r="E222" s="9"/>
    </row>
    <row r="223">
      <c r="E223" s="9"/>
    </row>
    <row r="224">
      <c r="E224" s="9"/>
    </row>
    <row r="225">
      <c r="E225" s="9"/>
    </row>
    <row r="226">
      <c r="E226" s="9"/>
    </row>
    <row r="227">
      <c r="E227" s="9"/>
    </row>
    <row r="228">
      <c r="E228" s="9"/>
    </row>
    <row r="229">
      <c r="E229" s="9"/>
    </row>
    <row r="230">
      <c r="E230" s="9"/>
    </row>
    <row r="231">
      <c r="E231" s="9"/>
    </row>
    <row r="232">
      <c r="E232" s="9"/>
    </row>
    <row r="233">
      <c r="E233" s="9"/>
    </row>
    <row r="234">
      <c r="E234" s="9"/>
    </row>
    <row r="235">
      <c r="E235" s="9"/>
    </row>
    <row r="236">
      <c r="E236" s="9"/>
    </row>
    <row r="237">
      <c r="E237" s="9"/>
    </row>
    <row r="238">
      <c r="E238" s="9"/>
    </row>
    <row r="239">
      <c r="E239" s="9"/>
    </row>
    <row r="240">
      <c r="E240" s="9"/>
    </row>
    <row r="241">
      <c r="E241" s="9"/>
    </row>
    <row r="242">
      <c r="E242" s="9"/>
    </row>
    <row r="243">
      <c r="E243" s="9"/>
    </row>
    <row r="244">
      <c r="E244" s="9"/>
    </row>
    <row r="245">
      <c r="E245" s="9"/>
    </row>
    <row r="246">
      <c r="E246" s="9"/>
    </row>
    <row r="247">
      <c r="E247" s="9"/>
    </row>
    <row r="248">
      <c r="E248" s="9"/>
    </row>
    <row r="249">
      <c r="E249" s="9"/>
    </row>
    <row r="250">
      <c r="E250" s="9"/>
    </row>
    <row r="251">
      <c r="E251" s="9"/>
    </row>
    <row r="252">
      <c r="E252" s="9"/>
    </row>
    <row r="253">
      <c r="E253" s="9"/>
    </row>
    <row r="254">
      <c r="E254" s="9"/>
    </row>
    <row r="255">
      <c r="E255" s="9"/>
    </row>
    <row r="256">
      <c r="E256" s="9"/>
    </row>
    <row r="257">
      <c r="E257" s="9"/>
    </row>
    <row r="258">
      <c r="E258" s="9"/>
    </row>
    <row r="259">
      <c r="E259" s="9"/>
    </row>
    <row r="260">
      <c r="E260" s="9"/>
    </row>
    <row r="261">
      <c r="E261" s="9"/>
    </row>
    <row r="262">
      <c r="E262" s="9"/>
    </row>
    <row r="263">
      <c r="E263" s="9"/>
    </row>
    <row r="264">
      <c r="E264" s="9"/>
    </row>
    <row r="265">
      <c r="E265" s="9"/>
    </row>
    <row r="266">
      <c r="E266" s="9"/>
    </row>
    <row r="267">
      <c r="E267" s="9"/>
    </row>
    <row r="268">
      <c r="E268" s="9"/>
    </row>
    <row r="269">
      <c r="E269" s="9"/>
    </row>
    <row r="270">
      <c r="E270" s="9"/>
    </row>
    <row r="271">
      <c r="E271" s="9"/>
    </row>
    <row r="272">
      <c r="E272" s="9"/>
    </row>
    <row r="273">
      <c r="E273" s="9"/>
    </row>
    <row r="274">
      <c r="E274" s="9"/>
    </row>
    <row r="275">
      <c r="E275" s="9"/>
    </row>
    <row r="276">
      <c r="E276" s="9"/>
    </row>
    <row r="277">
      <c r="E277" s="9"/>
    </row>
    <row r="278">
      <c r="E278" s="9"/>
    </row>
    <row r="279">
      <c r="E279" s="9"/>
    </row>
    <row r="280">
      <c r="E280" s="9"/>
    </row>
    <row r="281">
      <c r="E281" s="9"/>
    </row>
    <row r="282">
      <c r="E282" s="9"/>
    </row>
    <row r="283">
      <c r="E283" s="9"/>
    </row>
    <row r="284">
      <c r="E284" s="9"/>
    </row>
    <row r="285">
      <c r="E285" s="9"/>
    </row>
    <row r="286">
      <c r="E286" s="9"/>
    </row>
    <row r="287">
      <c r="E287" s="9"/>
    </row>
    <row r="288">
      <c r="E288" s="9"/>
    </row>
    <row r="289">
      <c r="E289" s="9"/>
    </row>
    <row r="290">
      <c r="E290" s="9"/>
    </row>
    <row r="291">
      <c r="E291" s="9"/>
    </row>
    <row r="292">
      <c r="E292" s="9"/>
    </row>
    <row r="293">
      <c r="E293" s="9"/>
    </row>
    <row r="294">
      <c r="E294" s="9"/>
    </row>
    <row r="295">
      <c r="E295" s="9"/>
    </row>
    <row r="296">
      <c r="E296" s="9"/>
    </row>
    <row r="297">
      <c r="E297" s="9"/>
    </row>
    <row r="298">
      <c r="E298" s="9"/>
    </row>
    <row r="299">
      <c r="E299" s="9"/>
    </row>
    <row r="300">
      <c r="E300" s="9"/>
    </row>
    <row r="301">
      <c r="E301" s="9"/>
    </row>
    <row r="302">
      <c r="E302" s="9"/>
    </row>
    <row r="303">
      <c r="E303" s="9"/>
    </row>
    <row r="304">
      <c r="E304" s="9"/>
    </row>
    <row r="305">
      <c r="E305" s="9"/>
    </row>
    <row r="306">
      <c r="E306" s="9"/>
    </row>
    <row r="307">
      <c r="E307" s="9"/>
    </row>
    <row r="308">
      <c r="E308" s="9"/>
    </row>
    <row r="309">
      <c r="E309" s="9"/>
    </row>
    <row r="310">
      <c r="E310" s="9"/>
    </row>
    <row r="311">
      <c r="E311" s="9"/>
    </row>
    <row r="312">
      <c r="E312" s="9"/>
    </row>
    <row r="313">
      <c r="E313" s="9"/>
    </row>
    <row r="314">
      <c r="E314" s="9"/>
    </row>
    <row r="315">
      <c r="E315" s="9"/>
    </row>
    <row r="316">
      <c r="E316" s="9"/>
    </row>
    <row r="317">
      <c r="E317" s="9"/>
    </row>
    <row r="318">
      <c r="E318" s="9"/>
    </row>
    <row r="319">
      <c r="E319" s="9"/>
    </row>
    <row r="320">
      <c r="E320" s="9"/>
    </row>
    <row r="321">
      <c r="E321" s="9"/>
    </row>
    <row r="322">
      <c r="E322" s="9"/>
    </row>
    <row r="323">
      <c r="E323" s="9"/>
    </row>
    <row r="324">
      <c r="E324" s="9"/>
    </row>
    <row r="325">
      <c r="E325" s="9"/>
    </row>
    <row r="326">
      <c r="E326" s="9"/>
    </row>
    <row r="327">
      <c r="E327" s="9"/>
    </row>
    <row r="328">
      <c r="E328" s="9"/>
    </row>
    <row r="329">
      <c r="E329" s="9"/>
    </row>
    <row r="330">
      <c r="E330" s="9"/>
    </row>
    <row r="331">
      <c r="E331" s="9"/>
    </row>
    <row r="332">
      <c r="E332" s="9"/>
    </row>
    <row r="333">
      <c r="E333" s="9"/>
    </row>
    <row r="334">
      <c r="E334" s="9"/>
    </row>
    <row r="335">
      <c r="E335" s="9"/>
    </row>
    <row r="336">
      <c r="E336" s="9"/>
    </row>
    <row r="337">
      <c r="E337" s="9"/>
    </row>
    <row r="338">
      <c r="E338" s="9"/>
    </row>
    <row r="339">
      <c r="E339" s="9"/>
    </row>
    <row r="340">
      <c r="E340" s="9"/>
    </row>
    <row r="341">
      <c r="E341" s="9"/>
    </row>
    <row r="342">
      <c r="E342" s="9"/>
    </row>
    <row r="343">
      <c r="E343" s="9"/>
    </row>
    <row r="344">
      <c r="E344" s="9"/>
    </row>
    <row r="345">
      <c r="E345" s="9"/>
    </row>
    <row r="346">
      <c r="E346" s="9"/>
    </row>
    <row r="347">
      <c r="E347" s="9"/>
    </row>
    <row r="348">
      <c r="E348" s="9"/>
    </row>
    <row r="349">
      <c r="E349" s="9"/>
    </row>
    <row r="350">
      <c r="E350" s="9"/>
    </row>
    <row r="351">
      <c r="E351" s="9"/>
    </row>
    <row r="352">
      <c r="E352" s="9"/>
    </row>
    <row r="353">
      <c r="E353" s="9"/>
    </row>
    <row r="354">
      <c r="E354" s="9"/>
    </row>
    <row r="355">
      <c r="E355" s="9"/>
    </row>
    <row r="356">
      <c r="E356" s="9"/>
    </row>
    <row r="357">
      <c r="E357" s="9"/>
    </row>
    <row r="358">
      <c r="E358" s="9"/>
    </row>
    <row r="359">
      <c r="E359" s="9"/>
    </row>
    <row r="360">
      <c r="E360" s="9"/>
    </row>
    <row r="361">
      <c r="E361" s="9"/>
    </row>
    <row r="362">
      <c r="E362" s="9"/>
    </row>
    <row r="363">
      <c r="E363" s="9"/>
    </row>
    <row r="364">
      <c r="E364" s="9"/>
    </row>
    <row r="365">
      <c r="E365" s="9"/>
    </row>
    <row r="366">
      <c r="E366" s="9"/>
    </row>
    <row r="367">
      <c r="E367" s="9"/>
    </row>
    <row r="368">
      <c r="E368" s="9"/>
    </row>
    <row r="369">
      <c r="E369" s="9"/>
    </row>
    <row r="370">
      <c r="E370" s="9"/>
    </row>
    <row r="371">
      <c r="E371" s="9"/>
    </row>
    <row r="372">
      <c r="E372" s="9"/>
    </row>
    <row r="373">
      <c r="E373" s="9"/>
    </row>
    <row r="374">
      <c r="E374" s="9"/>
    </row>
    <row r="375">
      <c r="E375" s="9"/>
    </row>
    <row r="376">
      <c r="E376" s="9"/>
    </row>
    <row r="377">
      <c r="E377" s="9"/>
    </row>
    <row r="378">
      <c r="E378" s="9"/>
    </row>
    <row r="379">
      <c r="E379" s="9"/>
    </row>
    <row r="380">
      <c r="E380" s="9"/>
    </row>
    <row r="381">
      <c r="E381" s="9"/>
    </row>
    <row r="382">
      <c r="E382" s="9"/>
    </row>
    <row r="383">
      <c r="E383" s="9"/>
    </row>
    <row r="384">
      <c r="E384" s="9"/>
    </row>
    <row r="385">
      <c r="E385" s="9"/>
    </row>
    <row r="386">
      <c r="E386" s="9"/>
    </row>
    <row r="387">
      <c r="E387" s="9"/>
    </row>
    <row r="388">
      <c r="E388" s="9"/>
    </row>
    <row r="389">
      <c r="E389" s="9"/>
    </row>
    <row r="390">
      <c r="E390" s="9"/>
    </row>
    <row r="391">
      <c r="E391" s="9"/>
    </row>
    <row r="392">
      <c r="E392" s="9"/>
    </row>
    <row r="393">
      <c r="E393" s="9"/>
    </row>
    <row r="394">
      <c r="E394" s="9"/>
    </row>
    <row r="395">
      <c r="E395" s="9"/>
    </row>
    <row r="396">
      <c r="E396" s="9"/>
    </row>
    <row r="397">
      <c r="E397" s="9"/>
    </row>
    <row r="398">
      <c r="E398" s="9"/>
    </row>
    <row r="399">
      <c r="E399" s="9"/>
    </row>
    <row r="400">
      <c r="E400" s="9"/>
    </row>
    <row r="401">
      <c r="E401" s="9"/>
    </row>
    <row r="402">
      <c r="E402" s="9"/>
    </row>
    <row r="403">
      <c r="E403" s="9"/>
    </row>
    <row r="404">
      <c r="E404" s="9"/>
    </row>
    <row r="405">
      <c r="E405" s="9"/>
    </row>
    <row r="406">
      <c r="E406" s="9"/>
    </row>
    <row r="407">
      <c r="E407" s="9"/>
    </row>
    <row r="408">
      <c r="E408" s="9"/>
    </row>
    <row r="409">
      <c r="E409" s="9"/>
    </row>
    <row r="410">
      <c r="E410" s="9"/>
    </row>
    <row r="411">
      <c r="E411" s="9"/>
    </row>
    <row r="412">
      <c r="E412" s="9"/>
    </row>
    <row r="413">
      <c r="E413" s="9"/>
    </row>
    <row r="414">
      <c r="E414" s="9"/>
    </row>
    <row r="415">
      <c r="E415" s="9"/>
    </row>
    <row r="416">
      <c r="E416" s="9"/>
    </row>
    <row r="417">
      <c r="E417" s="9"/>
    </row>
    <row r="418">
      <c r="E418" s="9"/>
    </row>
    <row r="419">
      <c r="E419" s="9"/>
    </row>
    <row r="420">
      <c r="E420" s="9"/>
    </row>
    <row r="421">
      <c r="E421" s="9"/>
    </row>
    <row r="422">
      <c r="E422" s="9"/>
    </row>
    <row r="423">
      <c r="E423" s="9"/>
    </row>
    <row r="424">
      <c r="E424" s="9"/>
    </row>
    <row r="425">
      <c r="E425" s="9"/>
    </row>
    <row r="426">
      <c r="E426" s="9"/>
    </row>
    <row r="427">
      <c r="E427" s="9"/>
    </row>
    <row r="428">
      <c r="E428" s="9"/>
    </row>
    <row r="429">
      <c r="E429" s="9"/>
    </row>
    <row r="430">
      <c r="E430" s="9"/>
    </row>
    <row r="431">
      <c r="E431" s="9"/>
    </row>
    <row r="432">
      <c r="E432" s="9"/>
    </row>
    <row r="433">
      <c r="E433" s="9"/>
    </row>
    <row r="434">
      <c r="E434" s="9"/>
    </row>
    <row r="435">
      <c r="E435" s="9"/>
    </row>
    <row r="436">
      <c r="E436" s="9"/>
    </row>
    <row r="437">
      <c r="E437" s="9"/>
    </row>
    <row r="438">
      <c r="E438" s="9"/>
    </row>
    <row r="439">
      <c r="E439" s="9"/>
    </row>
    <row r="440">
      <c r="E440" s="9"/>
    </row>
    <row r="441">
      <c r="E441" s="9"/>
    </row>
    <row r="442">
      <c r="E442" s="9"/>
    </row>
    <row r="443">
      <c r="E443" s="9"/>
    </row>
    <row r="444">
      <c r="E444" s="9"/>
    </row>
    <row r="445">
      <c r="E445" s="9"/>
    </row>
    <row r="446">
      <c r="E446" s="9"/>
    </row>
    <row r="447">
      <c r="E447" s="9"/>
    </row>
    <row r="448">
      <c r="E448" s="9"/>
    </row>
    <row r="449">
      <c r="E449" s="9"/>
    </row>
    <row r="450">
      <c r="E450" s="9"/>
    </row>
    <row r="451">
      <c r="E451" s="9"/>
    </row>
    <row r="452">
      <c r="E452" s="9"/>
    </row>
    <row r="453">
      <c r="E453" s="9"/>
    </row>
    <row r="454">
      <c r="E454" s="9"/>
    </row>
    <row r="455">
      <c r="E455" s="9"/>
    </row>
    <row r="456">
      <c r="E456" s="9"/>
    </row>
    <row r="457">
      <c r="E457" s="9"/>
    </row>
    <row r="458">
      <c r="E458" s="9"/>
    </row>
    <row r="459">
      <c r="E459" s="9"/>
    </row>
    <row r="460">
      <c r="E460" s="9"/>
    </row>
    <row r="461">
      <c r="E461" s="9"/>
    </row>
    <row r="462">
      <c r="E462" s="9"/>
    </row>
    <row r="463">
      <c r="E463" s="9"/>
    </row>
    <row r="464">
      <c r="E464" s="9"/>
    </row>
    <row r="465">
      <c r="E465" s="9"/>
    </row>
    <row r="466">
      <c r="E466" s="9"/>
    </row>
    <row r="467">
      <c r="E467" s="9"/>
    </row>
    <row r="468">
      <c r="E468" s="9"/>
    </row>
    <row r="469">
      <c r="E469" s="9"/>
    </row>
    <row r="470">
      <c r="E470" s="9"/>
    </row>
    <row r="471">
      <c r="E471" s="9"/>
    </row>
    <row r="472">
      <c r="E472" s="9"/>
    </row>
    <row r="473">
      <c r="E473" s="9"/>
    </row>
    <row r="474">
      <c r="E474" s="9"/>
    </row>
    <row r="475">
      <c r="E475" s="9"/>
    </row>
    <row r="476">
      <c r="E476" s="9"/>
    </row>
    <row r="477">
      <c r="E477" s="9"/>
    </row>
    <row r="478">
      <c r="E478" s="9"/>
    </row>
    <row r="479">
      <c r="E479" s="9"/>
    </row>
    <row r="480">
      <c r="E480" s="9"/>
    </row>
    <row r="481">
      <c r="E481" s="9"/>
    </row>
    <row r="482">
      <c r="E482" s="9"/>
    </row>
    <row r="483">
      <c r="E483" s="9"/>
    </row>
    <row r="484">
      <c r="E484" s="9"/>
    </row>
    <row r="485">
      <c r="E485" s="9"/>
    </row>
    <row r="486">
      <c r="E486" s="9"/>
    </row>
    <row r="487">
      <c r="E487" s="9"/>
    </row>
    <row r="488">
      <c r="E488" s="9"/>
    </row>
    <row r="489">
      <c r="E489" s="9"/>
    </row>
    <row r="490">
      <c r="E490" s="9"/>
    </row>
    <row r="491">
      <c r="E491" s="9"/>
    </row>
    <row r="492">
      <c r="E492" s="9"/>
    </row>
    <row r="493">
      <c r="E493" s="9"/>
    </row>
    <row r="494">
      <c r="E494" s="9"/>
    </row>
    <row r="495">
      <c r="E495" s="9"/>
    </row>
    <row r="496">
      <c r="E496" s="9"/>
    </row>
    <row r="497">
      <c r="E497" s="9"/>
    </row>
    <row r="498">
      <c r="E498" s="9"/>
    </row>
    <row r="499">
      <c r="E499" s="9"/>
    </row>
    <row r="500">
      <c r="E500" s="9"/>
    </row>
    <row r="501">
      <c r="E501" s="9"/>
    </row>
    <row r="502">
      <c r="E502" s="9"/>
    </row>
    <row r="503">
      <c r="E503" s="9"/>
    </row>
    <row r="504">
      <c r="E504" s="9"/>
    </row>
    <row r="505">
      <c r="E505" s="9"/>
    </row>
    <row r="506">
      <c r="E506" s="9"/>
    </row>
    <row r="507">
      <c r="E507" s="9"/>
    </row>
    <row r="508">
      <c r="E508" s="9"/>
    </row>
    <row r="509">
      <c r="E509" s="9"/>
    </row>
    <row r="510">
      <c r="E510" s="9"/>
    </row>
    <row r="511">
      <c r="E511" s="9"/>
    </row>
    <row r="512">
      <c r="E512" s="9"/>
    </row>
    <row r="513">
      <c r="E513" s="9"/>
    </row>
    <row r="514">
      <c r="E514" s="9"/>
    </row>
    <row r="515">
      <c r="E515" s="9"/>
    </row>
    <row r="516">
      <c r="E516" s="9"/>
    </row>
    <row r="517">
      <c r="E517" s="9"/>
    </row>
    <row r="518">
      <c r="E518" s="9"/>
    </row>
    <row r="519">
      <c r="E519" s="9"/>
    </row>
    <row r="520">
      <c r="E520" s="9"/>
    </row>
    <row r="521">
      <c r="E521" s="9"/>
    </row>
    <row r="522">
      <c r="E522" s="9"/>
    </row>
    <row r="523">
      <c r="E523" s="9"/>
    </row>
    <row r="524">
      <c r="E524" s="9"/>
    </row>
    <row r="525">
      <c r="E525" s="9"/>
    </row>
    <row r="526">
      <c r="E526" s="9"/>
    </row>
    <row r="527">
      <c r="E527" s="9"/>
    </row>
    <row r="528">
      <c r="E528" s="9"/>
    </row>
    <row r="529">
      <c r="E529" s="9"/>
    </row>
    <row r="530">
      <c r="E530" s="9"/>
    </row>
    <row r="531">
      <c r="E531" s="9"/>
    </row>
    <row r="532">
      <c r="E532" s="9"/>
    </row>
    <row r="533">
      <c r="E533" s="9"/>
    </row>
    <row r="534">
      <c r="E534" s="9"/>
    </row>
    <row r="535">
      <c r="E535" s="9"/>
    </row>
    <row r="536">
      <c r="E536" s="9"/>
    </row>
    <row r="537">
      <c r="E537" s="9"/>
    </row>
    <row r="538">
      <c r="E538" s="9"/>
    </row>
    <row r="539">
      <c r="E539" s="9"/>
    </row>
    <row r="540">
      <c r="E540" s="9"/>
    </row>
    <row r="541">
      <c r="E541" s="9"/>
    </row>
    <row r="542">
      <c r="E542" s="9"/>
    </row>
    <row r="543">
      <c r="E543" s="9"/>
    </row>
    <row r="544">
      <c r="E544" s="9"/>
    </row>
    <row r="545">
      <c r="E545" s="9"/>
    </row>
    <row r="546">
      <c r="E546" s="9"/>
    </row>
    <row r="547">
      <c r="E547" s="9"/>
    </row>
    <row r="548">
      <c r="E548" s="9"/>
    </row>
    <row r="549">
      <c r="E549" s="9"/>
    </row>
    <row r="550">
      <c r="E550" s="9"/>
    </row>
    <row r="551">
      <c r="E551" s="9"/>
    </row>
    <row r="552">
      <c r="E552" s="9"/>
    </row>
    <row r="553">
      <c r="E553" s="9"/>
    </row>
    <row r="554">
      <c r="E554" s="9"/>
    </row>
    <row r="555">
      <c r="E555" s="9"/>
    </row>
    <row r="556">
      <c r="E556" s="9"/>
    </row>
    <row r="557">
      <c r="E557" s="9"/>
    </row>
    <row r="558">
      <c r="E558" s="9"/>
    </row>
    <row r="559">
      <c r="E559" s="9"/>
    </row>
    <row r="560">
      <c r="E560" s="9"/>
    </row>
    <row r="561">
      <c r="E561" s="9"/>
    </row>
    <row r="562">
      <c r="E562" s="9"/>
    </row>
    <row r="563">
      <c r="E563" s="9"/>
    </row>
    <row r="564">
      <c r="E564" s="9"/>
    </row>
    <row r="565">
      <c r="E565" s="9"/>
    </row>
    <row r="566">
      <c r="E566" s="9"/>
    </row>
    <row r="567">
      <c r="E567" s="9"/>
    </row>
    <row r="568">
      <c r="E568" s="9"/>
    </row>
    <row r="569">
      <c r="E569" s="9"/>
    </row>
    <row r="570">
      <c r="E570" s="9"/>
    </row>
    <row r="571">
      <c r="E571" s="9"/>
    </row>
    <row r="572">
      <c r="E572" s="9"/>
    </row>
    <row r="573">
      <c r="E573" s="9"/>
    </row>
    <row r="574">
      <c r="E574" s="9"/>
    </row>
    <row r="575">
      <c r="E575" s="9"/>
    </row>
    <row r="576">
      <c r="E576" s="9"/>
    </row>
    <row r="577">
      <c r="E577" s="9"/>
    </row>
    <row r="578">
      <c r="E578" s="9"/>
    </row>
    <row r="579">
      <c r="E579" s="9"/>
    </row>
    <row r="580">
      <c r="E580" s="9"/>
    </row>
    <row r="581">
      <c r="E581" s="9"/>
    </row>
    <row r="582">
      <c r="E582" s="9"/>
    </row>
    <row r="583">
      <c r="E583" s="9"/>
    </row>
    <row r="584">
      <c r="E584" s="9"/>
    </row>
    <row r="585">
      <c r="E585" s="9"/>
    </row>
    <row r="586">
      <c r="E586" s="9"/>
    </row>
    <row r="587">
      <c r="E587" s="9"/>
    </row>
    <row r="588">
      <c r="E588" s="9"/>
    </row>
    <row r="589">
      <c r="E589" s="9"/>
    </row>
    <row r="590">
      <c r="E590" s="9"/>
    </row>
    <row r="591">
      <c r="E591" s="9"/>
    </row>
    <row r="592">
      <c r="E592" s="9"/>
    </row>
    <row r="593">
      <c r="E593" s="9"/>
    </row>
    <row r="594">
      <c r="E594" s="9"/>
    </row>
    <row r="595">
      <c r="E595" s="9"/>
    </row>
    <row r="596">
      <c r="E596" s="9"/>
    </row>
    <row r="597">
      <c r="E597" s="9"/>
    </row>
    <row r="598">
      <c r="E598" s="9"/>
    </row>
    <row r="599">
      <c r="E599" s="9"/>
    </row>
    <row r="600">
      <c r="E600" s="9"/>
    </row>
    <row r="601">
      <c r="E601" s="9"/>
    </row>
    <row r="602">
      <c r="E602" s="9"/>
    </row>
    <row r="603">
      <c r="E603" s="9"/>
    </row>
    <row r="604">
      <c r="E604" s="9"/>
    </row>
    <row r="605">
      <c r="E605" s="9"/>
    </row>
    <row r="606">
      <c r="E606" s="9"/>
    </row>
    <row r="607">
      <c r="E607" s="9"/>
    </row>
    <row r="608">
      <c r="E608" s="9"/>
    </row>
    <row r="609">
      <c r="E609" s="9"/>
    </row>
    <row r="610">
      <c r="E610" s="9"/>
    </row>
    <row r="611">
      <c r="E611" s="9"/>
    </row>
    <row r="612">
      <c r="E612" s="9"/>
    </row>
    <row r="613">
      <c r="E613" s="9"/>
    </row>
    <row r="614">
      <c r="E614" s="9"/>
    </row>
    <row r="615">
      <c r="E615" s="9"/>
    </row>
    <row r="616">
      <c r="E616" s="9"/>
    </row>
    <row r="617">
      <c r="E617" s="9"/>
    </row>
    <row r="618">
      <c r="E618" s="9"/>
    </row>
    <row r="619">
      <c r="E619" s="9"/>
    </row>
    <row r="620">
      <c r="E620" s="9"/>
    </row>
    <row r="621">
      <c r="E621" s="9"/>
    </row>
    <row r="622">
      <c r="E622" s="9"/>
    </row>
    <row r="623">
      <c r="E623" s="9"/>
    </row>
    <row r="624">
      <c r="E624" s="9"/>
    </row>
    <row r="625">
      <c r="E625" s="9"/>
    </row>
    <row r="626">
      <c r="E626" s="9"/>
    </row>
    <row r="627">
      <c r="E627" s="9"/>
    </row>
    <row r="628">
      <c r="E628" s="9"/>
    </row>
    <row r="629">
      <c r="E629" s="9"/>
    </row>
    <row r="630">
      <c r="E630" s="9"/>
    </row>
    <row r="631">
      <c r="E631" s="9"/>
    </row>
    <row r="632">
      <c r="E632" s="9"/>
    </row>
    <row r="633">
      <c r="E633" s="9"/>
    </row>
    <row r="634">
      <c r="E634" s="9"/>
    </row>
    <row r="635">
      <c r="E635" s="9"/>
    </row>
    <row r="636">
      <c r="E636" s="9"/>
    </row>
    <row r="637">
      <c r="E637" s="9"/>
    </row>
    <row r="638">
      <c r="E638" s="9"/>
    </row>
    <row r="639">
      <c r="E639" s="9"/>
    </row>
    <row r="640">
      <c r="E640" s="9"/>
    </row>
    <row r="641">
      <c r="E641" s="9"/>
    </row>
    <row r="642">
      <c r="E642" s="9"/>
    </row>
    <row r="643">
      <c r="E643" s="9"/>
    </row>
    <row r="644">
      <c r="E644" s="9"/>
    </row>
    <row r="645">
      <c r="E645" s="9"/>
    </row>
    <row r="646">
      <c r="E646" s="9"/>
    </row>
    <row r="647">
      <c r="E647" s="9"/>
    </row>
    <row r="648">
      <c r="E648" s="9"/>
    </row>
    <row r="649">
      <c r="E649" s="9"/>
    </row>
    <row r="650">
      <c r="E650" s="9"/>
    </row>
    <row r="651">
      <c r="E651" s="9"/>
    </row>
    <row r="652">
      <c r="E652" s="9"/>
    </row>
    <row r="653">
      <c r="E653" s="9"/>
    </row>
    <row r="654">
      <c r="E654" s="9"/>
    </row>
    <row r="655">
      <c r="E655" s="9"/>
    </row>
    <row r="656">
      <c r="E656" s="9"/>
    </row>
    <row r="657">
      <c r="E657" s="9"/>
    </row>
    <row r="658">
      <c r="E658" s="9"/>
    </row>
    <row r="659">
      <c r="E659" s="9"/>
    </row>
    <row r="660">
      <c r="E660" s="9"/>
    </row>
    <row r="661">
      <c r="E661" s="9"/>
    </row>
    <row r="662">
      <c r="E662" s="9"/>
    </row>
    <row r="663">
      <c r="E663" s="9"/>
    </row>
    <row r="664">
      <c r="E664" s="9"/>
    </row>
    <row r="665">
      <c r="E665" s="9"/>
    </row>
    <row r="666">
      <c r="E666" s="9"/>
    </row>
    <row r="667">
      <c r="E667" s="9"/>
    </row>
    <row r="668">
      <c r="E668" s="9"/>
    </row>
    <row r="669">
      <c r="E669" s="9"/>
    </row>
    <row r="670">
      <c r="E670" s="9"/>
    </row>
    <row r="671">
      <c r="E671" s="9"/>
    </row>
    <row r="672">
      <c r="E672" s="9"/>
    </row>
    <row r="673">
      <c r="E673" s="9"/>
    </row>
    <row r="674">
      <c r="E674" s="9"/>
    </row>
    <row r="675">
      <c r="E675" s="9"/>
    </row>
    <row r="676">
      <c r="E676" s="9"/>
    </row>
    <row r="677">
      <c r="E677" s="9"/>
    </row>
    <row r="678">
      <c r="E678" s="9"/>
    </row>
    <row r="679">
      <c r="E679" s="9"/>
    </row>
    <row r="680">
      <c r="E680" s="9"/>
    </row>
    <row r="681">
      <c r="E681" s="9"/>
    </row>
    <row r="682">
      <c r="E682" s="9"/>
    </row>
    <row r="683">
      <c r="E683" s="9"/>
    </row>
    <row r="684">
      <c r="E684" s="9"/>
    </row>
    <row r="685">
      <c r="E685" s="9"/>
    </row>
    <row r="686">
      <c r="E686" s="9"/>
    </row>
    <row r="687">
      <c r="E687" s="9"/>
    </row>
    <row r="688">
      <c r="E688" s="9"/>
    </row>
    <row r="689">
      <c r="E689" s="9"/>
    </row>
    <row r="690">
      <c r="E690" s="9"/>
    </row>
    <row r="691">
      <c r="E691" s="9"/>
    </row>
    <row r="692">
      <c r="E692" s="9"/>
    </row>
    <row r="693">
      <c r="E693" s="9"/>
    </row>
    <row r="694">
      <c r="E694" s="9"/>
    </row>
    <row r="695">
      <c r="E695" s="9"/>
    </row>
    <row r="696">
      <c r="E696" s="9"/>
    </row>
    <row r="697">
      <c r="E697" s="9"/>
    </row>
    <row r="698">
      <c r="E698" s="9"/>
    </row>
    <row r="699">
      <c r="E699" s="9"/>
    </row>
    <row r="700">
      <c r="E700" s="9"/>
    </row>
    <row r="701">
      <c r="E701" s="9"/>
    </row>
    <row r="702">
      <c r="E702" s="9"/>
    </row>
    <row r="703">
      <c r="E703" s="9"/>
    </row>
    <row r="704">
      <c r="E704" s="9"/>
    </row>
    <row r="705">
      <c r="E705" s="9"/>
    </row>
    <row r="706">
      <c r="E706" s="9"/>
    </row>
    <row r="707">
      <c r="E707" s="9"/>
    </row>
    <row r="708">
      <c r="E708" s="9"/>
    </row>
    <row r="709">
      <c r="E709" s="9"/>
    </row>
    <row r="710">
      <c r="E710" s="9"/>
    </row>
    <row r="711">
      <c r="E711" s="9"/>
    </row>
    <row r="712">
      <c r="E712" s="9"/>
    </row>
    <row r="713">
      <c r="E713" s="9"/>
    </row>
    <row r="714">
      <c r="E714" s="9"/>
    </row>
    <row r="715">
      <c r="E715" s="9"/>
    </row>
    <row r="716">
      <c r="E716" s="9"/>
    </row>
    <row r="717">
      <c r="E717" s="9"/>
    </row>
    <row r="718">
      <c r="E718" s="9"/>
    </row>
    <row r="719">
      <c r="E719" s="9"/>
    </row>
    <row r="720">
      <c r="E720" s="9"/>
    </row>
    <row r="721">
      <c r="E721" s="9"/>
    </row>
    <row r="722">
      <c r="E722" s="9"/>
    </row>
    <row r="723">
      <c r="E723" s="9"/>
    </row>
    <row r="724">
      <c r="E724" s="9"/>
    </row>
    <row r="725">
      <c r="E725" s="9"/>
    </row>
    <row r="726">
      <c r="E726" s="9"/>
    </row>
    <row r="727">
      <c r="E727" s="9"/>
    </row>
    <row r="728">
      <c r="E728" s="9"/>
    </row>
    <row r="729">
      <c r="E729" s="9"/>
    </row>
    <row r="730">
      <c r="E730" s="9"/>
    </row>
    <row r="731">
      <c r="E731" s="9"/>
    </row>
    <row r="732">
      <c r="E732" s="9"/>
    </row>
    <row r="733">
      <c r="E733" s="9"/>
    </row>
    <row r="734">
      <c r="E734" s="9"/>
    </row>
    <row r="735">
      <c r="E735" s="9"/>
    </row>
    <row r="736">
      <c r="E736" s="9"/>
    </row>
    <row r="737">
      <c r="E737" s="9"/>
    </row>
    <row r="738">
      <c r="E738" s="9"/>
    </row>
    <row r="739">
      <c r="E739" s="9"/>
    </row>
    <row r="740">
      <c r="E740" s="9"/>
    </row>
    <row r="741">
      <c r="E741" s="9"/>
    </row>
    <row r="742">
      <c r="E742" s="9"/>
    </row>
    <row r="743">
      <c r="E743" s="9"/>
    </row>
    <row r="744">
      <c r="E744" s="9"/>
    </row>
    <row r="745">
      <c r="E745" s="9"/>
    </row>
    <row r="746">
      <c r="E746" s="9"/>
    </row>
    <row r="747">
      <c r="E747" s="9"/>
    </row>
    <row r="748">
      <c r="E748" s="9"/>
    </row>
    <row r="749">
      <c r="E749" s="9"/>
    </row>
    <row r="750">
      <c r="E750" s="9"/>
    </row>
    <row r="751">
      <c r="E751" s="9"/>
    </row>
    <row r="752">
      <c r="E752" s="9"/>
    </row>
    <row r="753">
      <c r="E753" s="9"/>
    </row>
    <row r="754">
      <c r="E754" s="9"/>
    </row>
    <row r="755">
      <c r="E755" s="9"/>
    </row>
    <row r="756">
      <c r="E756" s="9"/>
    </row>
    <row r="757">
      <c r="E757" s="9"/>
    </row>
    <row r="758">
      <c r="E758" s="9"/>
    </row>
    <row r="759">
      <c r="E759" s="9"/>
    </row>
    <row r="760">
      <c r="E760" s="9"/>
    </row>
    <row r="761">
      <c r="E761" s="9"/>
    </row>
    <row r="762">
      <c r="E762" s="9"/>
    </row>
    <row r="763">
      <c r="E763" s="9"/>
    </row>
    <row r="764">
      <c r="E764" s="9"/>
    </row>
    <row r="765">
      <c r="E765" s="9"/>
    </row>
    <row r="766">
      <c r="E766" s="9"/>
    </row>
    <row r="767">
      <c r="E767" s="9"/>
    </row>
    <row r="768">
      <c r="E768" s="9"/>
    </row>
    <row r="769">
      <c r="E769" s="9"/>
    </row>
    <row r="770">
      <c r="E770" s="9"/>
    </row>
    <row r="771">
      <c r="E771" s="9"/>
    </row>
    <row r="772">
      <c r="E772" s="9"/>
    </row>
    <row r="773">
      <c r="E773" s="9"/>
    </row>
    <row r="774">
      <c r="E774" s="9"/>
    </row>
    <row r="775">
      <c r="E775" s="9"/>
    </row>
    <row r="776">
      <c r="E776" s="9"/>
    </row>
    <row r="777">
      <c r="E777" s="9"/>
    </row>
    <row r="778">
      <c r="E778" s="9"/>
    </row>
    <row r="779">
      <c r="E779" s="9"/>
    </row>
    <row r="780">
      <c r="E780" s="9"/>
    </row>
    <row r="781">
      <c r="E781" s="9"/>
    </row>
    <row r="782">
      <c r="E782" s="9"/>
    </row>
    <row r="783">
      <c r="E783" s="9"/>
    </row>
    <row r="784">
      <c r="E784" s="9"/>
    </row>
    <row r="785">
      <c r="E785" s="9"/>
    </row>
    <row r="786">
      <c r="E786" s="9"/>
    </row>
    <row r="787">
      <c r="E787" s="9"/>
    </row>
    <row r="788">
      <c r="E788" s="9"/>
    </row>
    <row r="789">
      <c r="E789" s="9"/>
    </row>
    <row r="790">
      <c r="E790" s="9"/>
    </row>
    <row r="791">
      <c r="E791" s="9"/>
    </row>
    <row r="792">
      <c r="E792" s="9"/>
    </row>
    <row r="793">
      <c r="E793" s="9"/>
    </row>
    <row r="794">
      <c r="E794" s="9"/>
    </row>
    <row r="795">
      <c r="E795" s="9"/>
    </row>
    <row r="796">
      <c r="E796" s="9"/>
    </row>
    <row r="797">
      <c r="E797" s="9"/>
    </row>
    <row r="798">
      <c r="E798" s="9"/>
    </row>
    <row r="799">
      <c r="E799" s="9"/>
    </row>
    <row r="800">
      <c r="E800" s="9"/>
    </row>
    <row r="801">
      <c r="E801" s="9"/>
    </row>
    <row r="802">
      <c r="E802" s="9"/>
    </row>
    <row r="803">
      <c r="E803" s="9"/>
    </row>
    <row r="804">
      <c r="E804" s="9"/>
    </row>
    <row r="805">
      <c r="E805" s="9"/>
    </row>
    <row r="806">
      <c r="E806" s="9"/>
    </row>
    <row r="807">
      <c r="E807" s="9"/>
    </row>
    <row r="808">
      <c r="E808" s="9"/>
    </row>
    <row r="809">
      <c r="E809" s="9"/>
    </row>
    <row r="810">
      <c r="E810" s="9"/>
    </row>
    <row r="811">
      <c r="E811" s="9"/>
    </row>
    <row r="812">
      <c r="E812" s="9"/>
    </row>
    <row r="813">
      <c r="E813" s="9"/>
    </row>
    <row r="814">
      <c r="E814" s="9"/>
    </row>
    <row r="815">
      <c r="E815" s="9"/>
    </row>
    <row r="816">
      <c r="E816" s="9"/>
    </row>
    <row r="817">
      <c r="E817" s="9"/>
    </row>
    <row r="818">
      <c r="E818" s="9"/>
    </row>
    <row r="819">
      <c r="E819" s="9"/>
    </row>
    <row r="820">
      <c r="E820" s="9"/>
    </row>
    <row r="821">
      <c r="E821" s="9"/>
    </row>
    <row r="822">
      <c r="E822" s="9"/>
    </row>
    <row r="823">
      <c r="E823" s="9"/>
    </row>
    <row r="824">
      <c r="E824" s="9"/>
    </row>
    <row r="825">
      <c r="E825" s="9"/>
    </row>
    <row r="826">
      <c r="E826" s="9"/>
    </row>
    <row r="827">
      <c r="E827" s="9"/>
    </row>
    <row r="828">
      <c r="E828" s="9"/>
    </row>
    <row r="829">
      <c r="E829" s="9"/>
    </row>
    <row r="830">
      <c r="E830" s="9"/>
    </row>
    <row r="831">
      <c r="E831" s="9"/>
    </row>
    <row r="832">
      <c r="E832" s="9"/>
    </row>
    <row r="833">
      <c r="E833" s="9"/>
    </row>
    <row r="834">
      <c r="E834" s="9"/>
    </row>
    <row r="835">
      <c r="E835" s="9"/>
    </row>
    <row r="836">
      <c r="E836" s="9"/>
    </row>
    <row r="837">
      <c r="E837" s="9"/>
    </row>
    <row r="838">
      <c r="E838" s="9"/>
    </row>
    <row r="839">
      <c r="E839" s="9"/>
    </row>
    <row r="840">
      <c r="E840" s="9"/>
    </row>
    <row r="841">
      <c r="E841" s="9"/>
    </row>
    <row r="842">
      <c r="E842" s="9"/>
    </row>
    <row r="843">
      <c r="E843" s="9"/>
    </row>
    <row r="844">
      <c r="E844" s="9"/>
    </row>
    <row r="845">
      <c r="E845" s="9"/>
    </row>
    <row r="846">
      <c r="E846" s="9"/>
    </row>
    <row r="847">
      <c r="E847" s="9"/>
    </row>
    <row r="848">
      <c r="E848" s="9"/>
    </row>
    <row r="849">
      <c r="E849" s="9"/>
    </row>
    <row r="850">
      <c r="E850" s="9"/>
    </row>
    <row r="851">
      <c r="E851" s="9"/>
    </row>
    <row r="852">
      <c r="E852" s="9"/>
    </row>
    <row r="853">
      <c r="E853" s="9"/>
    </row>
    <row r="854">
      <c r="E854" s="9"/>
    </row>
    <row r="855">
      <c r="E855" s="9"/>
    </row>
    <row r="856">
      <c r="E856" s="9"/>
    </row>
    <row r="857">
      <c r="E857" s="9"/>
    </row>
    <row r="858">
      <c r="E858" s="9"/>
    </row>
    <row r="859">
      <c r="E859" s="9"/>
    </row>
    <row r="860">
      <c r="E860" s="9"/>
    </row>
    <row r="861">
      <c r="E861" s="9"/>
    </row>
    <row r="862">
      <c r="E862" s="9"/>
    </row>
    <row r="863">
      <c r="E863" s="9"/>
    </row>
    <row r="864">
      <c r="E864" s="9"/>
    </row>
    <row r="865">
      <c r="E865" s="9"/>
    </row>
    <row r="866">
      <c r="E866" s="9"/>
    </row>
    <row r="867">
      <c r="E867" s="9"/>
    </row>
    <row r="868">
      <c r="E868" s="9"/>
    </row>
    <row r="869">
      <c r="E869" s="9"/>
    </row>
    <row r="870">
      <c r="E870" s="9"/>
    </row>
    <row r="871">
      <c r="E871" s="9"/>
    </row>
    <row r="872">
      <c r="E872" s="9"/>
    </row>
    <row r="873">
      <c r="E873" s="9"/>
    </row>
    <row r="874">
      <c r="E874" s="9"/>
    </row>
    <row r="875">
      <c r="E875" s="9"/>
    </row>
    <row r="876">
      <c r="E876" s="9"/>
    </row>
    <row r="877">
      <c r="E877" s="9"/>
    </row>
    <row r="878">
      <c r="E878" s="9"/>
    </row>
    <row r="879">
      <c r="E879" s="9"/>
    </row>
    <row r="880">
      <c r="E880" s="9"/>
    </row>
    <row r="881">
      <c r="E881" s="9"/>
    </row>
    <row r="882">
      <c r="E882" s="9"/>
    </row>
    <row r="883">
      <c r="E883" s="9"/>
    </row>
    <row r="884">
      <c r="E884" s="9"/>
    </row>
    <row r="885">
      <c r="E885" s="9"/>
    </row>
    <row r="886">
      <c r="E886" s="9"/>
    </row>
    <row r="887">
      <c r="E887" s="9"/>
    </row>
    <row r="888">
      <c r="E888" s="9"/>
    </row>
    <row r="889">
      <c r="E889" s="9"/>
    </row>
    <row r="890">
      <c r="E890" s="9"/>
    </row>
    <row r="891">
      <c r="E891" s="9"/>
    </row>
    <row r="892">
      <c r="E892" s="9"/>
    </row>
    <row r="893">
      <c r="E893" s="9"/>
    </row>
    <row r="894">
      <c r="E894" s="9"/>
    </row>
    <row r="895">
      <c r="E895" s="9"/>
    </row>
    <row r="896">
      <c r="E896" s="9"/>
    </row>
    <row r="897">
      <c r="E897" s="9"/>
    </row>
    <row r="898">
      <c r="E898" s="9"/>
    </row>
    <row r="899">
      <c r="E899" s="9"/>
    </row>
    <row r="900">
      <c r="E900" s="9"/>
    </row>
    <row r="901">
      <c r="E901" s="9"/>
    </row>
    <row r="902">
      <c r="E902" s="9"/>
    </row>
    <row r="903">
      <c r="E903" s="9"/>
    </row>
    <row r="904">
      <c r="E904" s="9"/>
    </row>
    <row r="905">
      <c r="E905" s="9"/>
    </row>
    <row r="906">
      <c r="E906" s="9"/>
    </row>
    <row r="907">
      <c r="E907" s="9"/>
    </row>
    <row r="908">
      <c r="E908" s="9"/>
    </row>
    <row r="909">
      <c r="E909" s="9"/>
    </row>
    <row r="910">
      <c r="E910" s="9"/>
    </row>
    <row r="911">
      <c r="E911" s="9"/>
    </row>
    <row r="912">
      <c r="E912" s="9"/>
    </row>
    <row r="913">
      <c r="E913" s="9"/>
    </row>
    <row r="914">
      <c r="E914" s="9"/>
    </row>
    <row r="915">
      <c r="E915" s="9"/>
    </row>
    <row r="916">
      <c r="E916" s="9"/>
    </row>
    <row r="917">
      <c r="E917" s="9"/>
    </row>
    <row r="918">
      <c r="E918" s="9"/>
    </row>
    <row r="919">
      <c r="E919" s="9"/>
    </row>
    <row r="920">
      <c r="E920" s="9"/>
    </row>
    <row r="921">
      <c r="E921" s="9"/>
    </row>
    <row r="922">
      <c r="E922" s="9"/>
    </row>
    <row r="923">
      <c r="E923" s="9"/>
    </row>
    <row r="924">
      <c r="E924" s="9"/>
    </row>
    <row r="925">
      <c r="E925" s="9"/>
    </row>
    <row r="926">
      <c r="E926" s="9"/>
    </row>
    <row r="927">
      <c r="E927" s="9"/>
    </row>
    <row r="928">
      <c r="E928" s="9"/>
    </row>
    <row r="929">
      <c r="E929" s="9"/>
    </row>
    <row r="930">
      <c r="E930" s="9"/>
    </row>
    <row r="931">
      <c r="E931" s="9"/>
    </row>
    <row r="932">
      <c r="E932" s="9"/>
    </row>
    <row r="933">
      <c r="E933" s="9"/>
    </row>
    <row r="934">
      <c r="E934" s="9"/>
    </row>
    <row r="935">
      <c r="E935" s="9"/>
    </row>
    <row r="936">
      <c r="E936" s="9"/>
    </row>
    <row r="937">
      <c r="E937" s="9"/>
    </row>
    <row r="938">
      <c r="E938" s="9"/>
    </row>
    <row r="939">
      <c r="E939" s="9"/>
    </row>
    <row r="940">
      <c r="E940" s="9"/>
    </row>
    <row r="941">
      <c r="E941" s="9"/>
    </row>
    <row r="942">
      <c r="E942" s="9"/>
    </row>
    <row r="943">
      <c r="E943" s="9"/>
    </row>
    <row r="944">
      <c r="E944" s="9"/>
    </row>
    <row r="945">
      <c r="E945" s="9"/>
    </row>
    <row r="946">
      <c r="E946" s="9"/>
    </row>
    <row r="947">
      <c r="E947" s="9"/>
    </row>
    <row r="948">
      <c r="E948" s="9"/>
    </row>
    <row r="949">
      <c r="E949" s="9"/>
    </row>
    <row r="950">
      <c r="E950" s="9"/>
    </row>
    <row r="951">
      <c r="E951" s="9"/>
    </row>
    <row r="952">
      <c r="E952" s="9"/>
    </row>
    <row r="953">
      <c r="E953" s="9"/>
    </row>
    <row r="954">
      <c r="E954" s="9"/>
    </row>
    <row r="955">
      <c r="E955" s="9"/>
    </row>
    <row r="956">
      <c r="E956" s="9"/>
    </row>
    <row r="957">
      <c r="E957" s="9"/>
    </row>
    <row r="958">
      <c r="E958" s="9"/>
    </row>
    <row r="959">
      <c r="E959" s="9"/>
    </row>
    <row r="960">
      <c r="E960" s="9"/>
    </row>
    <row r="961">
      <c r="E961" s="9"/>
    </row>
    <row r="962">
      <c r="E962" s="9"/>
    </row>
    <row r="963">
      <c r="E963" s="9"/>
    </row>
    <row r="964">
      <c r="E964" s="9"/>
    </row>
    <row r="965">
      <c r="E965" s="9"/>
    </row>
    <row r="966">
      <c r="E966" s="9"/>
    </row>
    <row r="967">
      <c r="E967" s="9"/>
    </row>
    <row r="968">
      <c r="E968" s="9"/>
    </row>
    <row r="969">
      <c r="E969" s="9"/>
    </row>
    <row r="970">
      <c r="E970" s="9"/>
    </row>
    <row r="971">
      <c r="E971" s="9"/>
    </row>
    <row r="972">
      <c r="E972" s="9"/>
    </row>
    <row r="973">
      <c r="E973" s="9"/>
    </row>
    <row r="974">
      <c r="E974" s="9"/>
    </row>
    <row r="975">
      <c r="E975" s="9"/>
    </row>
    <row r="976">
      <c r="E976" s="9"/>
    </row>
    <row r="977">
      <c r="E977" s="9"/>
    </row>
    <row r="978">
      <c r="E978" s="9"/>
    </row>
    <row r="979">
      <c r="E979" s="9"/>
    </row>
    <row r="980">
      <c r="E980" s="9"/>
    </row>
    <row r="981">
      <c r="E981" s="9"/>
    </row>
    <row r="982">
      <c r="E982" s="9"/>
    </row>
    <row r="983">
      <c r="E983" s="9"/>
    </row>
    <row r="984">
      <c r="E984" s="9"/>
    </row>
    <row r="985">
      <c r="E985" s="9"/>
    </row>
    <row r="986">
      <c r="E986" s="9"/>
    </row>
    <row r="987">
      <c r="E987" s="9"/>
    </row>
    <row r="988">
      <c r="E988" s="9"/>
    </row>
    <row r="989">
      <c r="E989" s="9"/>
    </row>
    <row r="990">
      <c r="E990" s="9"/>
    </row>
    <row r="991">
      <c r="E991" s="9"/>
    </row>
    <row r="992">
      <c r="E992" s="9"/>
    </row>
    <row r="993">
      <c r="E993" s="9"/>
    </row>
    <row r="994">
      <c r="E994" s="9"/>
    </row>
    <row r="995">
      <c r="E995" s="9"/>
    </row>
    <row r="996">
      <c r="E996" s="9"/>
    </row>
    <row r="997">
      <c r="E997" s="9"/>
    </row>
    <row r="998">
      <c r="E998" s="9"/>
    </row>
    <row r="999">
      <c r="E999" s="9"/>
    </row>
    <row r="1000">
      <c r="E1000" s="9"/>
    </row>
  </sheetData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14"/>
    <col customWidth="1" min="3" max="3" width="28.29"/>
    <col customWidth="1" min="5" max="5" width="26.29"/>
    <col customWidth="1" min="8" max="8" width="25.14"/>
    <col customWidth="1" min="10" max="10" width="28.29"/>
    <col customWidth="1" min="12" max="12" width="24.57"/>
    <col customWidth="1" min="15" max="15" width="25.14"/>
    <col customWidth="1" min="17" max="17" width="28.29"/>
    <col customWidth="1" min="19" max="19" width="24.57"/>
  </cols>
  <sheetData>
    <row r="1">
      <c r="A1" s="37" t="s">
        <v>126</v>
      </c>
      <c r="B1" s="38" t="s">
        <v>116</v>
      </c>
      <c r="C1" s="4"/>
      <c r="D1" s="10"/>
      <c r="E1" s="120" t="s">
        <v>127</v>
      </c>
      <c r="F1" s="10"/>
      <c r="G1" s="121" t="s">
        <v>128</v>
      </c>
    </row>
    <row r="2">
      <c r="A2" s="4" t="s">
        <v>129</v>
      </c>
      <c r="B2" s="41">
        <v>43606.0</v>
      </c>
      <c r="C2" s="36" t="s">
        <v>130</v>
      </c>
      <c r="D2" s="42">
        <v>570.99</v>
      </c>
      <c r="E2" s="4"/>
      <c r="F2" s="10"/>
      <c r="G2" s="4"/>
    </row>
    <row r="3">
      <c r="A3" s="45" t="s">
        <v>131</v>
      </c>
      <c r="B3" s="41">
        <v>43627.0</v>
      </c>
      <c r="C3" s="36" t="s">
        <v>132</v>
      </c>
      <c r="D3" s="46">
        <v>0.0</v>
      </c>
      <c r="E3" s="4" t="s">
        <v>201</v>
      </c>
      <c r="F3" s="65">
        <v>735.01</v>
      </c>
      <c r="G3" s="45" t="s">
        <v>216</v>
      </c>
    </row>
    <row r="4">
      <c r="A4" s="4" t="s">
        <v>135</v>
      </c>
      <c r="B4" s="26" t="s">
        <v>386</v>
      </c>
      <c r="C4" s="36" t="s">
        <v>137</v>
      </c>
      <c r="D4" s="46">
        <v>0.0</v>
      </c>
      <c r="E4" s="26" t="s">
        <v>231</v>
      </c>
      <c r="F4" s="32">
        <v>49.6</v>
      </c>
      <c r="G4" s="4"/>
    </row>
    <row r="5">
      <c r="A5" s="4"/>
      <c r="B5" s="4"/>
      <c r="C5" s="36" t="s">
        <v>139</v>
      </c>
      <c r="D5" s="46">
        <v>0.0</v>
      </c>
      <c r="E5" s="26"/>
      <c r="F5" s="32"/>
      <c r="G5" s="4"/>
    </row>
    <row r="6">
      <c r="A6" s="4" t="s">
        <v>140</v>
      </c>
      <c r="B6" s="4"/>
      <c r="C6" s="4"/>
      <c r="D6" s="10"/>
      <c r="E6" s="4"/>
      <c r="F6" s="10"/>
      <c r="G6" s="4"/>
    </row>
    <row r="7">
      <c r="A7" s="26" t="s">
        <v>241</v>
      </c>
      <c r="B7" s="33">
        <v>937.5</v>
      </c>
      <c r="C7" s="36" t="s">
        <v>142</v>
      </c>
      <c r="D7" s="42">
        <v>1112.09</v>
      </c>
      <c r="E7" s="4"/>
      <c r="F7" s="10"/>
      <c r="G7" s="4"/>
    </row>
    <row r="8">
      <c r="A8" s="26"/>
      <c r="B8" s="32"/>
      <c r="C8" s="36" t="s">
        <v>144</v>
      </c>
      <c r="D8" s="46">
        <v>0.0</v>
      </c>
      <c r="E8" s="36" t="s">
        <v>220</v>
      </c>
      <c r="F8" s="46">
        <f>sum(F3:F7)</f>
        <v>784.61</v>
      </c>
      <c r="G8" s="4"/>
    </row>
    <row r="9">
      <c r="A9" s="4"/>
      <c r="B9" s="10"/>
      <c r="C9" s="36" t="s">
        <v>147</v>
      </c>
      <c r="D9" s="46">
        <v>0.0</v>
      </c>
      <c r="E9" s="4"/>
      <c r="F9" s="10"/>
      <c r="G9" s="4"/>
    </row>
    <row r="10">
      <c r="A10" s="4"/>
      <c r="B10" s="10"/>
      <c r="C10" s="36" t="s">
        <v>150</v>
      </c>
      <c r="D10" s="46">
        <v>0.0</v>
      </c>
      <c r="E10" s="115"/>
      <c r="F10" s="123"/>
      <c r="G10" s="124"/>
    </row>
    <row r="11">
      <c r="A11" s="4"/>
      <c r="B11" s="10"/>
      <c r="C11" s="4"/>
      <c r="D11" s="10"/>
      <c r="E11" s="127"/>
      <c r="F11" s="128"/>
      <c r="G11" s="129"/>
    </row>
    <row r="12">
      <c r="A12" s="21"/>
      <c r="B12" s="21"/>
      <c r="C12" s="36" t="s">
        <v>153</v>
      </c>
      <c r="D12" s="46">
        <f>sum((D7-D2)-D19)</f>
        <v>541.1</v>
      </c>
      <c r="E12" s="127"/>
      <c r="F12" s="128"/>
      <c r="G12" s="129"/>
    </row>
    <row r="13">
      <c r="A13" s="4" t="s">
        <v>156</v>
      </c>
      <c r="B13" s="62">
        <f>sum(B7:B10)</f>
        <v>937.5</v>
      </c>
      <c r="C13" s="36" t="s">
        <v>157</v>
      </c>
      <c r="D13" s="46">
        <f t="shared" ref="D13:D15" si="1">sum(D8-D3)</f>
        <v>0</v>
      </c>
      <c r="E13" s="127"/>
      <c r="F13" s="128"/>
      <c r="G13" s="129"/>
    </row>
    <row r="14">
      <c r="A14" s="4" t="s">
        <v>159</v>
      </c>
      <c r="B14" s="63">
        <f>sum(F8)</f>
        <v>784.61</v>
      </c>
      <c r="C14" s="36" t="s">
        <v>160</v>
      </c>
      <c r="D14" s="46">
        <f t="shared" si="1"/>
        <v>0</v>
      </c>
      <c r="E14" s="127"/>
      <c r="F14" s="128"/>
      <c r="G14" s="129"/>
    </row>
    <row r="15">
      <c r="A15" s="36" t="s">
        <v>161</v>
      </c>
      <c r="B15" s="46">
        <f>sum(B13:B14)</f>
        <v>1722.11</v>
      </c>
      <c r="C15" s="36" t="s">
        <v>162</v>
      </c>
      <c r="D15" s="46">
        <f t="shared" si="1"/>
        <v>0</v>
      </c>
      <c r="E15" s="131"/>
      <c r="F15" s="132"/>
      <c r="G15" s="129"/>
    </row>
    <row r="16">
      <c r="A16" s="4" t="s">
        <v>164</v>
      </c>
      <c r="B16" s="65">
        <v>2779.66</v>
      </c>
      <c r="C16" s="4"/>
      <c r="D16" s="10"/>
      <c r="E16" s="127"/>
      <c r="F16" s="132"/>
      <c r="G16" s="129"/>
    </row>
    <row r="17">
      <c r="A17" s="4" t="s">
        <v>166</v>
      </c>
      <c r="B17" s="65">
        <v>65.48</v>
      </c>
      <c r="C17" s="4"/>
      <c r="D17" s="10"/>
      <c r="E17" s="127"/>
      <c r="F17" s="132"/>
      <c r="G17" s="133"/>
    </row>
    <row r="18">
      <c r="A18" s="4" t="s">
        <v>168</v>
      </c>
      <c r="B18" s="46">
        <f>sum(B16+B17)</f>
        <v>2845.14</v>
      </c>
      <c r="C18" s="4"/>
      <c r="D18" s="10"/>
      <c r="E18" s="135"/>
      <c r="F18" s="119"/>
      <c r="G18" s="135"/>
    </row>
    <row r="19">
      <c r="A19" s="4" t="s">
        <v>169</v>
      </c>
      <c r="B19" s="46">
        <f>sum(B16-B15)</f>
        <v>1057.55</v>
      </c>
      <c r="C19" s="26"/>
      <c r="D19" s="10"/>
      <c r="E19" s="136"/>
      <c r="F19" s="137"/>
      <c r="G19" s="138"/>
    </row>
    <row r="20">
      <c r="A20" s="26" t="s">
        <v>351</v>
      </c>
      <c r="B20" s="63">
        <f>sum(B15*1.6)</f>
        <v>2755.376</v>
      </c>
      <c r="C20" s="4"/>
      <c r="D20" s="4"/>
      <c r="E20" s="67"/>
      <c r="F20" s="67"/>
      <c r="G20" s="125"/>
    </row>
    <row r="21">
      <c r="A21" s="6" t="s">
        <v>173</v>
      </c>
      <c r="B21" s="32">
        <v>0.0</v>
      </c>
      <c r="C21" s="4"/>
      <c r="D21" s="4"/>
      <c r="E21" s="4"/>
      <c r="F21" s="4"/>
      <c r="G21" s="4"/>
    </row>
    <row r="22">
      <c r="A22" s="4"/>
      <c r="B22" s="4"/>
      <c r="C22" s="4"/>
      <c r="D22" s="4"/>
      <c r="E22" s="4"/>
      <c r="F22" s="4"/>
      <c r="G22" s="4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6.14"/>
    <col customWidth="1" min="3" max="3" width="27.0"/>
    <col customWidth="1" min="4" max="4" width="10.43"/>
    <col customWidth="1" min="5" max="5" width="24.57"/>
  </cols>
  <sheetData>
    <row r="1">
      <c r="A1" s="94" t="s">
        <v>126</v>
      </c>
      <c r="B1" s="96" t="s">
        <v>43</v>
      </c>
      <c r="C1" s="97"/>
      <c r="D1" s="98"/>
      <c r="E1" s="100" t="s">
        <v>127</v>
      </c>
      <c r="F1" s="98"/>
      <c r="G1" s="102" t="s">
        <v>128</v>
      </c>
      <c r="H1" s="97"/>
    </row>
    <row r="2">
      <c r="A2" s="97" t="s">
        <v>129</v>
      </c>
      <c r="B2" s="104">
        <v>43301.0</v>
      </c>
      <c r="C2" s="105" t="s">
        <v>130</v>
      </c>
      <c r="D2" s="106">
        <v>6939.76</v>
      </c>
      <c r="E2" s="97"/>
      <c r="F2" s="98"/>
      <c r="G2" s="97"/>
      <c r="H2" s="97"/>
    </row>
    <row r="3">
      <c r="A3" s="107" t="s">
        <v>131</v>
      </c>
      <c r="B3" s="104">
        <v>43672.0</v>
      </c>
      <c r="C3" s="105" t="s">
        <v>132</v>
      </c>
      <c r="D3" s="108">
        <v>0.0</v>
      </c>
      <c r="E3" s="109" t="s">
        <v>201</v>
      </c>
      <c r="F3" s="110">
        <f>126.66+29</f>
        <v>155.66</v>
      </c>
      <c r="G3" s="107" t="s">
        <v>216</v>
      </c>
      <c r="H3" s="97"/>
    </row>
    <row r="4">
      <c r="A4" s="97" t="s">
        <v>135</v>
      </c>
      <c r="B4" s="109" t="s">
        <v>217</v>
      </c>
      <c r="C4" s="105" t="s">
        <v>137</v>
      </c>
      <c r="D4" s="108">
        <v>0.0</v>
      </c>
      <c r="E4" s="109" t="s">
        <v>201</v>
      </c>
      <c r="F4" s="111">
        <v>2491.44</v>
      </c>
      <c r="G4" s="97"/>
      <c r="H4" s="97"/>
    </row>
    <row r="5">
      <c r="A5" s="97"/>
      <c r="B5" s="97"/>
      <c r="C5" s="105" t="s">
        <v>139</v>
      </c>
      <c r="D5" s="108">
        <v>0.0</v>
      </c>
      <c r="E5" s="109" t="s">
        <v>201</v>
      </c>
      <c r="F5" s="111">
        <v>129.75</v>
      </c>
      <c r="G5" s="97"/>
      <c r="H5" s="97"/>
    </row>
    <row r="6">
      <c r="A6" s="97" t="s">
        <v>140</v>
      </c>
      <c r="B6" s="97"/>
      <c r="C6" s="97"/>
      <c r="D6" s="98"/>
      <c r="E6" s="109" t="s">
        <v>218</v>
      </c>
      <c r="F6" s="111">
        <v>8.46</v>
      </c>
      <c r="G6" s="97"/>
      <c r="H6" s="97"/>
    </row>
    <row r="7">
      <c r="A7" s="109" t="s">
        <v>30</v>
      </c>
      <c r="B7" s="112">
        <v>2437.49</v>
      </c>
      <c r="C7" s="105" t="s">
        <v>142</v>
      </c>
      <c r="D7" s="106">
        <v>11456.4</v>
      </c>
      <c r="E7" s="109" t="s">
        <v>218</v>
      </c>
      <c r="F7" s="14">
        <v>563.66</v>
      </c>
      <c r="G7" s="97"/>
      <c r="H7" s="97"/>
    </row>
    <row r="8">
      <c r="A8" s="109" t="s">
        <v>29</v>
      </c>
      <c r="B8" s="111">
        <v>525.0</v>
      </c>
      <c r="C8" s="105" t="s">
        <v>144</v>
      </c>
      <c r="D8" s="108">
        <v>0.0</v>
      </c>
      <c r="E8" s="109" t="s">
        <v>218</v>
      </c>
      <c r="F8" s="111">
        <v>128.02</v>
      </c>
      <c r="G8" s="97"/>
      <c r="H8" s="97"/>
    </row>
    <row r="9">
      <c r="A9" s="97"/>
      <c r="B9" s="98"/>
      <c r="C9" s="105" t="s">
        <v>147</v>
      </c>
      <c r="D9" s="108">
        <v>0.0</v>
      </c>
      <c r="E9" s="109" t="s">
        <v>219</v>
      </c>
      <c r="F9" s="111">
        <v>500.28</v>
      </c>
      <c r="G9" s="97"/>
      <c r="H9" s="97"/>
    </row>
    <row r="10">
      <c r="A10" s="97"/>
      <c r="B10" s="98"/>
      <c r="C10" s="105" t="s">
        <v>150</v>
      </c>
      <c r="D10" s="108">
        <v>0.0</v>
      </c>
    </row>
    <row r="11">
      <c r="A11" s="97"/>
      <c r="B11" s="98"/>
      <c r="C11" s="97"/>
      <c r="D11" s="98"/>
      <c r="E11" s="105" t="s">
        <v>220</v>
      </c>
      <c r="F11" s="108">
        <f>sum(F3:F10)</f>
        <v>3977.27</v>
      </c>
      <c r="G11" s="98"/>
      <c r="H11" s="97"/>
    </row>
    <row r="12">
      <c r="C12" s="105" t="s">
        <v>153</v>
      </c>
      <c r="D12" s="108">
        <f t="shared" ref="D12:D15" si="1">sum(D7-D2)</f>
        <v>4516.64</v>
      </c>
      <c r="E12" s="98"/>
      <c r="F12" s="98"/>
      <c r="G12" s="98"/>
      <c r="H12" s="97"/>
    </row>
    <row r="13">
      <c r="A13" s="97" t="s">
        <v>156</v>
      </c>
      <c r="B13" s="113">
        <f>sum(B7:B10)</f>
        <v>2962.49</v>
      </c>
      <c r="C13" s="105" t="s">
        <v>157</v>
      </c>
      <c r="D13" s="108">
        <f t="shared" si="1"/>
        <v>0</v>
      </c>
      <c r="E13" s="98"/>
      <c r="F13" s="98"/>
      <c r="G13" s="98"/>
      <c r="H13" s="97"/>
    </row>
    <row r="14">
      <c r="A14" s="97" t="s">
        <v>159</v>
      </c>
      <c r="B14" s="114">
        <f>sum(F11)</f>
        <v>3977.27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6939.76</v>
      </c>
      <c r="C15" s="105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11456.4</v>
      </c>
      <c r="C16" s="97"/>
      <c r="D16" s="98"/>
      <c r="E16" s="98"/>
      <c r="F16" s="98"/>
      <c r="G16" s="98"/>
      <c r="H16" s="97"/>
    </row>
    <row r="17">
      <c r="A17" s="97" t="s">
        <v>166</v>
      </c>
      <c r="B17" s="110">
        <v>398.27</v>
      </c>
      <c r="C17" s="97"/>
      <c r="D17" s="98"/>
      <c r="E17" s="98"/>
      <c r="F17" s="98"/>
      <c r="G17" s="98"/>
      <c r="H17" s="97"/>
    </row>
    <row r="18">
      <c r="A18" s="97" t="s">
        <v>168</v>
      </c>
      <c r="B18" s="108">
        <f>sum(B16+B17)</f>
        <v>11854.67</v>
      </c>
      <c r="C18" s="97"/>
      <c r="D18" s="98"/>
      <c r="E18" s="98"/>
      <c r="F18" s="98"/>
      <c r="G18" s="98"/>
      <c r="H18" s="97"/>
    </row>
    <row r="19">
      <c r="A19" s="97" t="s">
        <v>169</v>
      </c>
      <c r="B19" s="108">
        <f>sum(B16-B15)</f>
        <v>4516.64</v>
      </c>
      <c r="C19" s="97"/>
      <c r="D19" s="98"/>
      <c r="E19" s="98"/>
      <c r="F19" s="98"/>
      <c r="G19" s="98"/>
      <c r="H19" s="97"/>
    </row>
    <row r="20">
      <c r="A20" s="97" t="s">
        <v>221</v>
      </c>
      <c r="B20" s="114">
        <f>sum(B15*1.89)</f>
        <v>13116.1464</v>
      </c>
      <c r="C20" s="97"/>
      <c r="D20" s="97"/>
      <c r="E20" s="97"/>
      <c r="F20" s="97"/>
      <c r="G20" s="97"/>
      <c r="H20" s="97"/>
    </row>
    <row r="21">
      <c r="A21" s="14" t="s">
        <v>173</v>
      </c>
      <c r="B21" s="111">
        <v>0.0</v>
      </c>
      <c r="C21" s="97"/>
      <c r="D21" s="97"/>
      <c r="E21" s="97"/>
      <c r="F21" s="97"/>
      <c r="G21" s="97"/>
      <c r="H21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3" max="3" width="26.29"/>
    <col customWidth="1" min="5" max="5" width="25.14"/>
  </cols>
  <sheetData>
    <row r="1">
      <c r="A1" s="94" t="s">
        <v>126</v>
      </c>
      <c r="B1" s="96" t="s">
        <v>117</v>
      </c>
      <c r="C1" s="97"/>
      <c r="D1" s="98"/>
      <c r="E1" s="100" t="s">
        <v>127</v>
      </c>
      <c r="F1" s="98"/>
      <c r="G1" s="102" t="s">
        <v>128</v>
      </c>
      <c r="H1" s="98"/>
    </row>
    <row r="2">
      <c r="A2" s="97" t="s">
        <v>129</v>
      </c>
      <c r="B2" s="145">
        <v>43614.0</v>
      </c>
      <c r="C2" s="105" t="s">
        <v>130</v>
      </c>
      <c r="D2" s="106">
        <v>0.0</v>
      </c>
      <c r="E2" s="97"/>
      <c r="F2" s="98"/>
      <c r="G2" s="97"/>
      <c r="H2" s="98"/>
    </row>
    <row r="3">
      <c r="A3" s="97" t="s">
        <v>131</v>
      </c>
      <c r="B3" s="145">
        <v>43616.0</v>
      </c>
      <c r="C3" s="105" t="s">
        <v>132</v>
      </c>
      <c r="D3" s="106">
        <v>0.0</v>
      </c>
      <c r="E3" s="109" t="s">
        <v>371</v>
      </c>
      <c r="F3" s="110">
        <v>74.39</v>
      </c>
      <c r="G3" s="97" t="s">
        <v>216</v>
      </c>
      <c r="H3" s="114">
        <v>0.0</v>
      </c>
    </row>
    <row r="4">
      <c r="A4" s="97" t="s">
        <v>135</v>
      </c>
      <c r="B4" s="109" t="s">
        <v>230</v>
      </c>
      <c r="C4" s="105" t="s">
        <v>137</v>
      </c>
      <c r="D4" s="108">
        <v>0.0</v>
      </c>
      <c r="E4" s="109" t="s">
        <v>229</v>
      </c>
      <c r="F4" s="110">
        <v>726.22</v>
      </c>
      <c r="G4" s="97"/>
      <c r="H4" s="98"/>
    </row>
    <row r="5">
      <c r="A5" s="97"/>
      <c r="B5" s="97"/>
      <c r="C5" s="105" t="s">
        <v>139</v>
      </c>
      <c r="D5" s="106">
        <v>2349.61</v>
      </c>
      <c r="E5" s="109" t="s">
        <v>387</v>
      </c>
      <c r="F5" s="111">
        <v>849.0</v>
      </c>
      <c r="G5" s="97"/>
      <c r="H5" s="98"/>
    </row>
    <row r="6">
      <c r="A6" s="97" t="s">
        <v>140</v>
      </c>
      <c r="B6" s="97"/>
      <c r="C6" s="97"/>
      <c r="D6" s="98"/>
      <c r="E6" s="97"/>
      <c r="F6" s="98"/>
      <c r="G6" s="97"/>
      <c r="H6" s="98"/>
    </row>
    <row r="7">
      <c r="A7" s="109" t="s">
        <v>354</v>
      </c>
      <c r="B7" s="112">
        <v>700.0</v>
      </c>
      <c r="C7" s="105" t="s">
        <v>142</v>
      </c>
      <c r="D7" s="108">
        <v>0.0</v>
      </c>
      <c r="E7" s="97"/>
      <c r="F7" s="98"/>
      <c r="G7" s="97"/>
      <c r="H7" s="98"/>
    </row>
    <row r="8">
      <c r="A8" s="97"/>
      <c r="B8" s="98"/>
      <c r="C8" s="105" t="s">
        <v>144</v>
      </c>
      <c r="D8" s="106">
        <v>0.0</v>
      </c>
      <c r="E8" s="105" t="s">
        <v>220</v>
      </c>
      <c r="F8" s="108">
        <f>sum(F3:F7)</f>
        <v>1649.61</v>
      </c>
      <c r="G8" s="97"/>
      <c r="H8" s="98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</row>
    <row r="10">
      <c r="A10" s="97"/>
      <c r="B10" s="98"/>
      <c r="C10" s="105" t="s">
        <v>150</v>
      </c>
      <c r="D10" s="106">
        <v>2900.0</v>
      </c>
      <c r="E10" s="105"/>
      <c r="F10" s="98"/>
      <c r="G10" s="97"/>
      <c r="H10" s="98"/>
    </row>
    <row r="11">
      <c r="A11" s="97"/>
      <c r="B11" s="98"/>
      <c r="C11" s="97"/>
      <c r="D11" s="98"/>
      <c r="E11" s="98"/>
      <c r="F11" s="98"/>
      <c r="G11" s="98"/>
      <c r="H11" s="97"/>
    </row>
    <row r="12">
      <c r="A12" s="97"/>
      <c r="B12" s="97"/>
      <c r="C12" s="105" t="s">
        <v>153</v>
      </c>
      <c r="D12" s="108">
        <f t="shared" ref="D12:D15" si="1">sum(D7-D2)</f>
        <v>0</v>
      </c>
      <c r="E12" s="98"/>
      <c r="F12" s="98"/>
      <c r="G12" s="98"/>
      <c r="H12" s="97"/>
    </row>
    <row r="13">
      <c r="A13" s="97" t="s">
        <v>156</v>
      </c>
      <c r="B13" s="113">
        <f>sum(B7:B10)</f>
        <v>700</v>
      </c>
      <c r="C13" s="105" t="s">
        <v>157</v>
      </c>
      <c r="D13" s="108">
        <f t="shared" si="1"/>
        <v>0</v>
      </c>
      <c r="E13" s="98"/>
      <c r="F13" s="98"/>
      <c r="G13" s="98"/>
      <c r="H13" s="97"/>
    </row>
    <row r="14">
      <c r="A14" s="97" t="s">
        <v>159</v>
      </c>
      <c r="B14" s="114">
        <f>sum(F8)</f>
        <v>1649.61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2349.61</v>
      </c>
      <c r="C15" s="105" t="s">
        <v>162</v>
      </c>
      <c r="D15" s="108">
        <f t="shared" si="1"/>
        <v>550.39</v>
      </c>
      <c r="E15" s="98"/>
      <c r="F15" s="98"/>
      <c r="G15" s="98"/>
      <c r="H15" s="97"/>
    </row>
    <row r="16">
      <c r="A16" s="97" t="s">
        <v>164</v>
      </c>
      <c r="B16" s="110">
        <v>2900.0</v>
      </c>
      <c r="C16" s="97"/>
      <c r="D16" s="98"/>
      <c r="E16" s="98"/>
      <c r="F16" s="98"/>
      <c r="G16" s="98"/>
      <c r="H16" s="97"/>
    </row>
    <row r="17">
      <c r="A17" s="97" t="s">
        <v>166</v>
      </c>
      <c r="B17" s="110">
        <v>0.0</v>
      </c>
      <c r="C17" s="97"/>
      <c r="D17" s="98"/>
      <c r="E17" s="98"/>
      <c r="F17" s="98"/>
      <c r="G17" s="98"/>
      <c r="H17" s="97"/>
    </row>
    <row r="18">
      <c r="A18" s="97" t="s">
        <v>168</v>
      </c>
      <c r="B18" s="108">
        <f>sum(B16+B17)</f>
        <v>2900</v>
      </c>
      <c r="C18" s="97"/>
      <c r="D18" s="98"/>
      <c r="E18" s="98"/>
      <c r="F18" s="98"/>
      <c r="G18" s="98"/>
      <c r="H18" s="97"/>
    </row>
    <row r="19">
      <c r="A19" s="97" t="s">
        <v>169</v>
      </c>
      <c r="B19" s="108">
        <f>sum(B16-B15)</f>
        <v>550.39</v>
      </c>
      <c r="C19" s="97"/>
      <c r="D19" s="98"/>
      <c r="E19" s="98"/>
      <c r="F19" s="98"/>
      <c r="G19" s="98"/>
      <c r="H19" s="97"/>
    </row>
    <row r="20">
      <c r="A20" s="97" t="s">
        <v>295</v>
      </c>
      <c r="B20" s="114">
        <f>sum(B15*1.12)</f>
        <v>2631.5632</v>
      </c>
      <c r="C20" s="97"/>
      <c r="D20" s="98"/>
      <c r="E20" s="98"/>
      <c r="F20" s="98"/>
      <c r="G20" s="98"/>
      <c r="H20" s="97"/>
    </row>
    <row r="21">
      <c r="A21" s="97" t="s">
        <v>173</v>
      </c>
      <c r="B21" s="114">
        <v>0.0</v>
      </c>
      <c r="C21" s="97"/>
      <c r="D21" s="98"/>
      <c r="E21" s="98"/>
      <c r="F21" s="98"/>
      <c r="G21" s="98"/>
      <c r="H21" s="97"/>
    </row>
    <row r="22">
      <c r="A22" s="97"/>
      <c r="B22" s="97"/>
      <c r="C22" s="97"/>
      <c r="D22" s="97"/>
      <c r="E22" s="97"/>
      <c r="F22" s="97"/>
      <c r="G22" s="97"/>
      <c r="H22" s="97"/>
    </row>
    <row r="23">
      <c r="A23" s="97"/>
      <c r="B23" s="97"/>
      <c r="C23" s="97"/>
      <c r="D23" s="97"/>
      <c r="E23" s="97"/>
      <c r="F23" s="97"/>
      <c r="G23" s="97"/>
      <c r="H23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6.0"/>
    <col customWidth="1" min="3" max="3" width="28.0"/>
    <col customWidth="1" min="4" max="4" width="26.14"/>
    <col customWidth="1" min="5" max="5" width="27.0"/>
  </cols>
  <sheetData>
    <row r="1">
      <c r="A1" s="14" t="s">
        <v>126</v>
      </c>
      <c r="B1" s="14" t="s">
        <v>118</v>
      </c>
      <c r="C1" s="87"/>
      <c r="D1" s="88"/>
      <c r="E1" s="14" t="s">
        <v>201</v>
      </c>
      <c r="F1" s="30">
        <v>52.92</v>
      </c>
      <c r="G1" s="14" t="s">
        <v>202</v>
      </c>
    </row>
    <row r="2">
      <c r="A2" s="14" t="s">
        <v>129</v>
      </c>
      <c r="B2" s="86">
        <v>43619.0</v>
      </c>
      <c r="C2" s="87" t="s">
        <v>130</v>
      </c>
      <c r="D2" s="5">
        <v>0.0</v>
      </c>
      <c r="E2" s="14" t="s">
        <v>201</v>
      </c>
      <c r="F2" s="30">
        <v>100.0</v>
      </c>
    </row>
    <row r="3">
      <c r="A3" s="14" t="s">
        <v>131</v>
      </c>
      <c r="B3" s="86">
        <v>43629.0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388</v>
      </c>
      <c r="C4" s="87" t="s">
        <v>214</v>
      </c>
      <c r="D4" s="5">
        <v>0.0</v>
      </c>
      <c r="F4" s="30"/>
    </row>
    <row r="5">
      <c r="C5" s="87" t="s">
        <v>139</v>
      </c>
      <c r="D5" s="5">
        <v>0.0</v>
      </c>
      <c r="F5" s="30"/>
    </row>
    <row r="6">
      <c r="A6" s="14" t="s">
        <v>140</v>
      </c>
      <c r="C6" s="18"/>
      <c r="D6" s="88"/>
      <c r="E6" s="7" t="s">
        <v>209</v>
      </c>
      <c r="F6" s="88">
        <f>sum(F1:F5)</f>
        <v>152.92</v>
      </c>
    </row>
    <row r="7">
      <c r="A7" s="14" t="s">
        <v>34</v>
      </c>
      <c r="B7" s="91">
        <v>200.0</v>
      </c>
      <c r="C7" s="7" t="s">
        <v>142</v>
      </c>
      <c r="D7" s="5">
        <v>0.0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C11" s="18"/>
      <c r="D11" s="88"/>
      <c r="E11" s="9"/>
    </row>
    <row r="12">
      <c r="C12" s="7" t="s">
        <v>153</v>
      </c>
      <c r="D12" s="88">
        <f t="shared" ref="D12:D15" si="1">sum(D7-D2)</f>
        <v>0</v>
      </c>
      <c r="E12" s="85"/>
    </row>
    <row r="13">
      <c r="A13" s="14" t="s">
        <v>156</v>
      </c>
      <c r="B13" s="93">
        <f>sum(B7:B10)</f>
        <v>200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152.92</v>
      </c>
      <c r="C14" s="7" t="s">
        <v>160</v>
      </c>
      <c r="D14" s="88">
        <f t="shared" si="1"/>
        <v>0</v>
      </c>
      <c r="E14" s="85"/>
    </row>
    <row r="15">
      <c r="A15" s="7" t="s">
        <v>161</v>
      </c>
      <c r="B15" s="90">
        <f>sum(B13:B14)</f>
        <v>352.92</v>
      </c>
      <c r="C15" s="7" t="s">
        <v>162</v>
      </c>
      <c r="D15" s="88">
        <f t="shared" si="1"/>
        <v>0</v>
      </c>
      <c r="E15" s="85"/>
    </row>
    <row r="16">
      <c r="A16" s="14" t="s">
        <v>164</v>
      </c>
      <c r="B16" s="95">
        <v>423.88</v>
      </c>
      <c r="D16" s="88"/>
      <c r="E16" s="85"/>
    </row>
    <row r="17">
      <c r="A17" s="14" t="s">
        <v>166</v>
      </c>
      <c r="B17" s="95">
        <v>5.77</v>
      </c>
      <c r="D17" s="5"/>
      <c r="E17" s="88"/>
    </row>
    <row r="18">
      <c r="A18" s="14" t="s">
        <v>168</v>
      </c>
      <c r="B18" s="99">
        <f>sum(B16+B17)</f>
        <v>429.65</v>
      </c>
      <c r="D18" s="88"/>
      <c r="E18" s="9"/>
    </row>
    <row r="19">
      <c r="A19" s="14" t="s">
        <v>169</v>
      </c>
      <c r="B19" s="90">
        <f>sum(B16-B15)</f>
        <v>70.96</v>
      </c>
      <c r="D19" s="88"/>
    </row>
    <row r="20">
      <c r="A20" s="14" t="s">
        <v>380</v>
      </c>
      <c r="B20" s="103">
        <f>sum(B15*1.2)</f>
        <v>423.504</v>
      </c>
      <c r="D20" s="88"/>
    </row>
    <row r="21">
      <c r="A21" s="14" t="s">
        <v>173</v>
      </c>
      <c r="B21" s="30">
        <v>0.0</v>
      </c>
      <c r="D21" s="88"/>
    </row>
    <row r="22">
      <c r="A22" s="14" t="s">
        <v>389</v>
      </c>
      <c r="D22" s="88"/>
    </row>
    <row r="23">
      <c r="D23" s="88"/>
    </row>
    <row r="24">
      <c r="D24" s="88"/>
    </row>
    <row r="25">
      <c r="D25" s="88"/>
    </row>
    <row r="26">
      <c r="D26" s="88"/>
    </row>
    <row r="27">
      <c r="D27" s="88"/>
    </row>
    <row r="28">
      <c r="D28" s="88"/>
    </row>
    <row r="29">
      <c r="D29" s="88"/>
    </row>
    <row r="30">
      <c r="D30" s="88"/>
    </row>
    <row r="31">
      <c r="D31" s="88"/>
    </row>
    <row r="32">
      <c r="D32" s="88"/>
    </row>
    <row r="33">
      <c r="D33" s="88"/>
    </row>
    <row r="34">
      <c r="D34" s="88"/>
    </row>
    <row r="35">
      <c r="D35" s="88"/>
    </row>
    <row r="36">
      <c r="D36" s="88"/>
    </row>
    <row r="37">
      <c r="D37" s="88"/>
    </row>
    <row r="38">
      <c r="D38" s="88"/>
    </row>
    <row r="39">
      <c r="D39" s="88"/>
    </row>
    <row r="40">
      <c r="D40" s="88"/>
    </row>
    <row r="41">
      <c r="D41" s="88"/>
    </row>
    <row r="42">
      <c r="D42" s="88"/>
    </row>
    <row r="43">
      <c r="D43" s="88"/>
    </row>
    <row r="44">
      <c r="D44" s="88"/>
    </row>
    <row r="45">
      <c r="D45" s="88"/>
    </row>
    <row r="46">
      <c r="D46" s="88"/>
    </row>
    <row r="47">
      <c r="D47" s="88"/>
    </row>
    <row r="48">
      <c r="D48" s="88"/>
    </row>
    <row r="49">
      <c r="D49" s="88"/>
    </row>
    <row r="50">
      <c r="D50" s="88"/>
    </row>
    <row r="51">
      <c r="D51" s="88"/>
    </row>
    <row r="52">
      <c r="D52" s="88"/>
    </row>
    <row r="53">
      <c r="D53" s="88"/>
    </row>
    <row r="54">
      <c r="D54" s="88"/>
    </row>
    <row r="55">
      <c r="D55" s="88"/>
    </row>
    <row r="56">
      <c r="D56" s="88"/>
    </row>
    <row r="57">
      <c r="D57" s="88"/>
    </row>
    <row r="58">
      <c r="D58" s="88"/>
    </row>
    <row r="59">
      <c r="D59" s="88"/>
    </row>
    <row r="60">
      <c r="D60" s="88"/>
    </row>
    <row r="61">
      <c r="D61" s="88"/>
    </row>
    <row r="62">
      <c r="D62" s="88"/>
    </row>
    <row r="63">
      <c r="D63" s="88"/>
    </row>
    <row r="64">
      <c r="D64" s="88"/>
    </row>
    <row r="65">
      <c r="D65" s="88"/>
    </row>
    <row r="66">
      <c r="D66" s="88"/>
    </row>
    <row r="67">
      <c r="D67" s="88"/>
    </row>
    <row r="68">
      <c r="D68" s="88"/>
    </row>
    <row r="69">
      <c r="D69" s="88"/>
    </row>
    <row r="70">
      <c r="D70" s="88"/>
    </row>
    <row r="71">
      <c r="D71" s="88"/>
    </row>
    <row r="72">
      <c r="D72" s="88"/>
    </row>
    <row r="73">
      <c r="D73" s="88"/>
    </row>
    <row r="74">
      <c r="D74" s="88"/>
    </row>
    <row r="75">
      <c r="D75" s="88"/>
    </row>
    <row r="76">
      <c r="D76" s="88"/>
    </row>
    <row r="77">
      <c r="D77" s="88"/>
    </row>
    <row r="78">
      <c r="D78" s="88"/>
    </row>
    <row r="79">
      <c r="D79" s="88"/>
    </row>
    <row r="80">
      <c r="D80" s="88"/>
    </row>
    <row r="81">
      <c r="D81" s="88"/>
    </row>
    <row r="82">
      <c r="D82" s="88"/>
    </row>
    <row r="83">
      <c r="D83" s="88"/>
    </row>
    <row r="84">
      <c r="D84" s="88"/>
    </row>
    <row r="85">
      <c r="D85" s="88"/>
    </row>
    <row r="86">
      <c r="D86" s="88"/>
    </row>
    <row r="87">
      <c r="D87" s="88"/>
    </row>
    <row r="88">
      <c r="D88" s="88"/>
    </row>
    <row r="89">
      <c r="D89" s="88"/>
    </row>
    <row r="90">
      <c r="D90" s="88"/>
    </row>
    <row r="91">
      <c r="D91" s="88"/>
    </row>
    <row r="92">
      <c r="D92" s="88"/>
    </row>
    <row r="93">
      <c r="D93" s="88"/>
    </row>
    <row r="94">
      <c r="D94" s="88"/>
    </row>
    <row r="95">
      <c r="D95" s="88"/>
    </row>
    <row r="96">
      <c r="D96" s="88"/>
    </row>
    <row r="97">
      <c r="D97" s="88"/>
    </row>
    <row r="98">
      <c r="D98" s="88"/>
    </row>
    <row r="99">
      <c r="D99" s="88"/>
    </row>
    <row r="100">
      <c r="D100" s="88"/>
    </row>
    <row r="101">
      <c r="D101" s="88"/>
    </row>
    <row r="102">
      <c r="D102" s="88"/>
    </row>
    <row r="103">
      <c r="D103" s="88"/>
    </row>
    <row r="104">
      <c r="D104" s="88"/>
    </row>
    <row r="105">
      <c r="D105" s="88"/>
    </row>
    <row r="106">
      <c r="D106" s="88"/>
    </row>
    <row r="107">
      <c r="D107" s="88"/>
    </row>
    <row r="108">
      <c r="D108" s="88"/>
    </row>
    <row r="109">
      <c r="D109" s="88"/>
    </row>
    <row r="110">
      <c r="D110" s="88"/>
    </row>
    <row r="111">
      <c r="D111" s="88"/>
    </row>
    <row r="112">
      <c r="D112" s="88"/>
    </row>
    <row r="113">
      <c r="D113" s="88"/>
    </row>
    <row r="114">
      <c r="D114" s="88"/>
    </row>
    <row r="115">
      <c r="D115" s="88"/>
    </row>
    <row r="116">
      <c r="D116" s="88"/>
    </row>
    <row r="117">
      <c r="D117" s="88"/>
    </row>
    <row r="118">
      <c r="D118" s="88"/>
    </row>
    <row r="119">
      <c r="D119" s="88"/>
    </row>
    <row r="120">
      <c r="D120" s="88"/>
    </row>
    <row r="121">
      <c r="D121" s="88"/>
    </row>
    <row r="122">
      <c r="D122" s="88"/>
    </row>
    <row r="123">
      <c r="D123" s="88"/>
    </row>
    <row r="124">
      <c r="D124" s="88"/>
    </row>
    <row r="125">
      <c r="D125" s="88"/>
    </row>
    <row r="126">
      <c r="D126" s="88"/>
    </row>
    <row r="127">
      <c r="D127" s="88"/>
    </row>
    <row r="128">
      <c r="D128" s="88"/>
    </row>
    <row r="129">
      <c r="D129" s="88"/>
    </row>
    <row r="130">
      <c r="D130" s="88"/>
    </row>
    <row r="131">
      <c r="D131" s="88"/>
    </row>
    <row r="132">
      <c r="D132" s="88"/>
    </row>
    <row r="133">
      <c r="D133" s="88"/>
    </row>
    <row r="134">
      <c r="D134" s="88"/>
    </row>
    <row r="135">
      <c r="D135" s="88"/>
    </row>
    <row r="136">
      <c r="D136" s="88"/>
    </row>
    <row r="137">
      <c r="D137" s="88"/>
    </row>
    <row r="138">
      <c r="D138" s="88"/>
    </row>
    <row r="139">
      <c r="D139" s="88"/>
    </row>
    <row r="140">
      <c r="D140" s="88"/>
    </row>
    <row r="141">
      <c r="D141" s="88"/>
    </row>
    <row r="142">
      <c r="D142" s="88"/>
    </row>
    <row r="143">
      <c r="D143" s="88"/>
    </row>
    <row r="144">
      <c r="D144" s="88"/>
    </row>
    <row r="145">
      <c r="D145" s="88"/>
    </row>
    <row r="146">
      <c r="D146" s="88"/>
    </row>
    <row r="147">
      <c r="D147" s="88"/>
    </row>
    <row r="148">
      <c r="D148" s="88"/>
    </row>
    <row r="149">
      <c r="D149" s="88"/>
    </row>
    <row r="150">
      <c r="D150" s="88"/>
    </row>
    <row r="151">
      <c r="D151" s="88"/>
    </row>
    <row r="152">
      <c r="D152" s="88"/>
    </row>
    <row r="153">
      <c r="D153" s="88"/>
    </row>
    <row r="154">
      <c r="D154" s="88"/>
    </row>
    <row r="155">
      <c r="D155" s="88"/>
    </row>
    <row r="156">
      <c r="D156" s="88"/>
    </row>
    <row r="157">
      <c r="D157" s="88"/>
    </row>
    <row r="158">
      <c r="D158" s="88"/>
    </row>
    <row r="159">
      <c r="D159" s="88"/>
    </row>
    <row r="160">
      <c r="D160" s="88"/>
    </row>
    <row r="161">
      <c r="D161" s="88"/>
    </row>
    <row r="162">
      <c r="D162" s="88"/>
    </row>
    <row r="163">
      <c r="D163" s="88"/>
    </row>
    <row r="164">
      <c r="D164" s="88"/>
    </row>
    <row r="165">
      <c r="D165" s="88"/>
    </row>
    <row r="166">
      <c r="D166" s="88"/>
    </row>
    <row r="167">
      <c r="D167" s="88"/>
    </row>
    <row r="168">
      <c r="D168" s="88"/>
    </row>
    <row r="169">
      <c r="D169" s="88"/>
    </row>
    <row r="170">
      <c r="D170" s="88"/>
    </row>
    <row r="171">
      <c r="D171" s="88"/>
    </row>
    <row r="172">
      <c r="D172" s="88"/>
    </row>
    <row r="173">
      <c r="D173" s="88"/>
    </row>
    <row r="174">
      <c r="D174" s="88"/>
    </row>
    <row r="175">
      <c r="D175" s="88"/>
    </row>
    <row r="176">
      <c r="D176" s="88"/>
    </row>
    <row r="177">
      <c r="D177" s="88"/>
    </row>
    <row r="178">
      <c r="D178" s="88"/>
    </row>
    <row r="179">
      <c r="D179" s="88"/>
    </row>
    <row r="180">
      <c r="D180" s="88"/>
    </row>
    <row r="181">
      <c r="D181" s="88"/>
    </row>
    <row r="182">
      <c r="D182" s="88"/>
    </row>
    <row r="183">
      <c r="D183" s="88"/>
    </row>
    <row r="184">
      <c r="D184" s="88"/>
    </row>
    <row r="185">
      <c r="D185" s="88"/>
    </row>
    <row r="186">
      <c r="D186" s="88"/>
    </row>
    <row r="187">
      <c r="D187" s="88"/>
    </row>
    <row r="188">
      <c r="D188" s="88"/>
    </row>
    <row r="189">
      <c r="D189" s="88"/>
    </row>
    <row r="190">
      <c r="D190" s="88"/>
    </row>
    <row r="191">
      <c r="D191" s="88"/>
    </row>
    <row r="192">
      <c r="D192" s="88"/>
    </row>
    <row r="193">
      <c r="D193" s="88"/>
    </row>
    <row r="194">
      <c r="D194" s="88"/>
    </row>
    <row r="195">
      <c r="D195" s="88"/>
    </row>
    <row r="196">
      <c r="D196" s="88"/>
    </row>
    <row r="197">
      <c r="D197" s="88"/>
    </row>
    <row r="198">
      <c r="D198" s="88"/>
    </row>
    <row r="199">
      <c r="D199" s="88"/>
    </row>
    <row r="200">
      <c r="D200" s="88"/>
    </row>
    <row r="201">
      <c r="D201" s="88"/>
    </row>
    <row r="202">
      <c r="D202" s="88"/>
    </row>
    <row r="203">
      <c r="D203" s="88"/>
    </row>
    <row r="204">
      <c r="D204" s="88"/>
    </row>
    <row r="205">
      <c r="D205" s="88"/>
    </row>
    <row r="206">
      <c r="D206" s="88"/>
    </row>
    <row r="207">
      <c r="D207" s="88"/>
    </row>
    <row r="208">
      <c r="D208" s="88"/>
    </row>
    <row r="209">
      <c r="D209" s="88"/>
    </row>
    <row r="210">
      <c r="D210" s="88"/>
    </row>
    <row r="211">
      <c r="D211" s="88"/>
    </row>
    <row r="212">
      <c r="D212" s="88"/>
    </row>
    <row r="213">
      <c r="D213" s="88"/>
    </row>
    <row r="214">
      <c r="D214" s="88"/>
    </row>
    <row r="215">
      <c r="D215" s="88"/>
    </row>
    <row r="216">
      <c r="D216" s="88"/>
    </row>
    <row r="217">
      <c r="D217" s="88"/>
    </row>
    <row r="218">
      <c r="D218" s="88"/>
    </row>
    <row r="219">
      <c r="D219" s="88"/>
    </row>
    <row r="220">
      <c r="D220" s="88"/>
    </row>
    <row r="221">
      <c r="D221" s="88"/>
    </row>
    <row r="222">
      <c r="D222" s="88"/>
    </row>
    <row r="223">
      <c r="D223" s="88"/>
    </row>
    <row r="224">
      <c r="D224" s="88"/>
    </row>
    <row r="225">
      <c r="D225" s="88"/>
    </row>
    <row r="226">
      <c r="D226" s="88"/>
    </row>
    <row r="227">
      <c r="D227" s="88"/>
    </row>
    <row r="228">
      <c r="D228" s="88"/>
    </row>
    <row r="229">
      <c r="D229" s="88"/>
    </row>
    <row r="230">
      <c r="D230" s="88"/>
    </row>
    <row r="231">
      <c r="D231" s="88"/>
    </row>
    <row r="232">
      <c r="D232" s="88"/>
    </row>
    <row r="233">
      <c r="D233" s="88"/>
    </row>
    <row r="234">
      <c r="D234" s="88"/>
    </row>
    <row r="235">
      <c r="D235" s="88"/>
    </row>
    <row r="236">
      <c r="D236" s="88"/>
    </row>
    <row r="237">
      <c r="D237" s="88"/>
    </row>
    <row r="238">
      <c r="D238" s="88"/>
    </row>
    <row r="239">
      <c r="D239" s="88"/>
    </row>
    <row r="240">
      <c r="D240" s="88"/>
    </row>
    <row r="241">
      <c r="D241" s="88"/>
    </row>
    <row r="242">
      <c r="D242" s="88"/>
    </row>
    <row r="243">
      <c r="D243" s="88"/>
    </row>
    <row r="244">
      <c r="D244" s="88"/>
    </row>
    <row r="245">
      <c r="D245" s="88"/>
    </row>
    <row r="246">
      <c r="D246" s="88"/>
    </row>
    <row r="247">
      <c r="D247" s="88"/>
    </row>
    <row r="248">
      <c r="D248" s="88"/>
    </row>
    <row r="249">
      <c r="D249" s="88"/>
    </row>
    <row r="250">
      <c r="D250" s="88"/>
    </row>
    <row r="251">
      <c r="D251" s="88"/>
    </row>
    <row r="252">
      <c r="D252" s="88"/>
    </row>
    <row r="253">
      <c r="D253" s="88"/>
    </row>
    <row r="254">
      <c r="D254" s="88"/>
    </row>
    <row r="255">
      <c r="D255" s="88"/>
    </row>
    <row r="256">
      <c r="D256" s="88"/>
    </row>
    <row r="257">
      <c r="D257" s="88"/>
    </row>
    <row r="258">
      <c r="D258" s="88"/>
    </row>
    <row r="259">
      <c r="D259" s="88"/>
    </row>
    <row r="260">
      <c r="D260" s="88"/>
    </row>
    <row r="261">
      <c r="D261" s="88"/>
    </row>
    <row r="262">
      <c r="D262" s="88"/>
    </row>
    <row r="263">
      <c r="D263" s="88"/>
    </row>
    <row r="264">
      <c r="D264" s="88"/>
    </row>
    <row r="265">
      <c r="D265" s="88"/>
    </row>
    <row r="266">
      <c r="D266" s="88"/>
    </row>
    <row r="267">
      <c r="D267" s="88"/>
    </row>
    <row r="268">
      <c r="D268" s="88"/>
    </row>
    <row r="269">
      <c r="D269" s="88"/>
    </row>
    <row r="270">
      <c r="D270" s="88"/>
    </row>
    <row r="271">
      <c r="D271" s="88"/>
    </row>
    <row r="272">
      <c r="D272" s="88"/>
    </row>
    <row r="273">
      <c r="D273" s="88"/>
    </row>
    <row r="274">
      <c r="D274" s="88"/>
    </row>
    <row r="275">
      <c r="D275" s="88"/>
    </row>
    <row r="276">
      <c r="D276" s="88"/>
    </row>
    <row r="277">
      <c r="D277" s="88"/>
    </row>
    <row r="278">
      <c r="D278" s="88"/>
    </row>
    <row r="279">
      <c r="D279" s="88"/>
    </row>
    <row r="280">
      <c r="D280" s="88"/>
    </row>
    <row r="281">
      <c r="D281" s="88"/>
    </row>
    <row r="282">
      <c r="D282" s="88"/>
    </row>
    <row r="283">
      <c r="D283" s="88"/>
    </row>
    <row r="284">
      <c r="D284" s="88"/>
    </row>
    <row r="285">
      <c r="D285" s="88"/>
    </row>
    <row r="286">
      <c r="D286" s="88"/>
    </row>
    <row r="287">
      <c r="D287" s="88"/>
    </row>
    <row r="288">
      <c r="D288" s="88"/>
    </row>
    <row r="289">
      <c r="D289" s="88"/>
    </row>
    <row r="290">
      <c r="D290" s="88"/>
    </row>
    <row r="291">
      <c r="D291" s="88"/>
    </row>
    <row r="292">
      <c r="D292" s="88"/>
    </row>
    <row r="293">
      <c r="D293" s="88"/>
    </row>
    <row r="294">
      <c r="D294" s="88"/>
    </row>
    <row r="295">
      <c r="D295" s="88"/>
    </row>
    <row r="296">
      <c r="D296" s="88"/>
    </row>
    <row r="297">
      <c r="D297" s="88"/>
    </row>
    <row r="298">
      <c r="D298" s="88"/>
    </row>
    <row r="299">
      <c r="D299" s="88"/>
    </row>
    <row r="300">
      <c r="D300" s="88"/>
    </row>
    <row r="301">
      <c r="D301" s="88"/>
    </row>
    <row r="302">
      <c r="D302" s="88"/>
    </row>
    <row r="303">
      <c r="D303" s="88"/>
    </row>
    <row r="304">
      <c r="D304" s="88"/>
    </row>
    <row r="305">
      <c r="D305" s="88"/>
    </row>
    <row r="306">
      <c r="D306" s="88"/>
    </row>
    <row r="307">
      <c r="D307" s="88"/>
    </row>
    <row r="308">
      <c r="D308" s="88"/>
    </row>
    <row r="309">
      <c r="D309" s="88"/>
    </row>
    <row r="310">
      <c r="D310" s="88"/>
    </row>
    <row r="311">
      <c r="D311" s="88"/>
    </row>
    <row r="312">
      <c r="D312" s="88"/>
    </row>
    <row r="313">
      <c r="D313" s="88"/>
    </row>
    <row r="314">
      <c r="D314" s="88"/>
    </row>
    <row r="315">
      <c r="D315" s="88"/>
    </row>
    <row r="316">
      <c r="D316" s="88"/>
    </row>
    <row r="317">
      <c r="D317" s="88"/>
    </row>
    <row r="318">
      <c r="D318" s="88"/>
    </row>
    <row r="319">
      <c r="D319" s="88"/>
    </row>
    <row r="320">
      <c r="D320" s="88"/>
    </row>
    <row r="321">
      <c r="D321" s="88"/>
    </row>
    <row r="322">
      <c r="D322" s="88"/>
    </row>
    <row r="323">
      <c r="D323" s="88"/>
    </row>
    <row r="324">
      <c r="D324" s="88"/>
    </row>
    <row r="325">
      <c r="D325" s="88"/>
    </row>
    <row r="326">
      <c r="D326" s="88"/>
    </row>
    <row r="327">
      <c r="D327" s="88"/>
    </row>
    <row r="328">
      <c r="D328" s="88"/>
    </row>
    <row r="329">
      <c r="D329" s="88"/>
    </row>
    <row r="330">
      <c r="D330" s="88"/>
    </row>
    <row r="331">
      <c r="D331" s="88"/>
    </row>
    <row r="332">
      <c r="D332" s="88"/>
    </row>
    <row r="333">
      <c r="D333" s="88"/>
    </row>
    <row r="334">
      <c r="D334" s="88"/>
    </row>
    <row r="335">
      <c r="D335" s="88"/>
    </row>
    <row r="336">
      <c r="D336" s="88"/>
    </row>
    <row r="337">
      <c r="D337" s="88"/>
    </row>
    <row r="338">
      <c r="D338" s="88"/>
    </row>
    <row r="339">
      <c r="D339" s="88"/>
    </row>
    <row r="340">
      <c r="D340" s="88"/>
    </row>
    <row r="341">
      <c r="D341" s="88"/>
    </row>
    <row r="342">
      <c r="D342" s="88"/>
    </row>
    <row r="343">
      <c r="D343" s="88"/>
    </row>
    <row r="344">
      <c r="D344" s="88"/>
    </row>
    <row r="345">
      <c r="D345" s="88"/>
    </row>
    <row r="346">
      <c r="D346" s="88"/>
    </row>
    <row r="347">
      <c r="D347" s="88"/>
    </row>
    <row r="348">
      <c r="D348" s="88"/>
    </row>
    <row r="349">
      <c r="D349" s="88"/>
    </row>
    <row r="350">
      <c r="D350" s="88"/>
    </row>
    <row r="351">
      <c r="D351" s="88"/>
    </row>
    <row r="352">
      <c r="D352" s="88"/>
    </row>
    <row r="353">
      <c r="D353" s="88"/>
    </row>
    <row r="354">
      <c r="D354" s="88"/>
    </row>
    <row r="355">
      <c r="D355" s="88"/>
    </row>
    <row r="356">
      <c r="D356" s="88"/>
    </row>
    <row r="357">
      <c r="D357" s="88"/>
    </row>
    <row r="358">
      <c r="D358" s="88"/>
    </row>
    <row r="359">
      <c r="D359" s="88"/>
    </row>
    <row r="360">
      <c r="D360" s="88"/>
    </row>
    <row r="361">
      <c r="D361" s="88"/>
    </row>
    <row r="362">
      <c r="D362" s="88"/>
    </row>
    <row r="363">
      <c r="D363" s="88"/>
    </row>
    <row r="364">
      <c r="D364" s="88"/>
    </row>
    <row r="365">
      <c r="D365" s="88"/>
    </row>
    <row r="366">
      <c r="D366" s="88"/>
    </row>
    <row r="367">
      <c r="D367" s="88"/>
    </row>
    <row r="368">
      <c r="D368" s="88"/>
    </row>
    <row r="369">
      <c r="D369" s="88"/>
    </row>
    <row r="370">
      <c r="D370" s="88"/>
    </row>
    <row r="371">
      <c r="D371" s="88"/>
    </row>
    <row r="372">
      <c r="D372" s="88"/>
    </row>
    <row r="373">
      <c r="D373" s="88"/>
    </row>
    <row r="374">
      <c r="D374" s="88"/>
    </row>
    <row r="375">
      <c r="D375" s="88"/>
    </row>
    <row r="376">
      <c r="D376" s="88"/>
    </row>
    <row r="377">
      <c r="D377" s="88"/>
    </row>
    <row r="378">
      <c r="D378" s="88"/>
    </row>
    <row r="379">
      <c r="D379" s="88"/>
    </row>
    <row r="380">
      <c r="D380" s="88"/>
    </row>
    <row r="381">
      <c r="D381" s="88"/>
    </row>
    <row r="382">
      <c r="D382" s="88"/>
    </row>
    <row r="383">
      <c r="D383" s="88"/>
    </row>
    <row r="384">
      <c r="D384" s="88"/>
    </row>
    <row r="385">
      <c r="D385" s="88"/>
    </row>
    <row r="386">
      <c r="D386" s="88"/>
    </row>
    <row r="387">
      <c r="D387" s="88"/>
    </row>
    <row r="388">
      <c r="D388" s="88"/>
    </row>
    <row r="389">
      <c r="D389" s="88"/>
    </row>
    <row r="390">
      <c r="D390" s="88"/>
    </row>
    <row r="391">
      <c r="D391" s="88"/>
    </row>
    <row r="392">
      <c r="D392" s="88"/>
    </row>
    <row r="393">
      <c r="D393" s="88"/>
    </row>
    <row r="394">
      <c r="D394" s="88"/>
    </row>
    <row r="395">
      <c r="D395" s="88"/>
    </row>
    <row r="396">
      <c r="D396" s="88"/>
    </row>
    <row r="397">
      <c r="D397" s="88"/>
    </row>
    <row r="398">
      <c r="D398" s="88"/>
    </row>
    <row r="399">
      <c r="D399" s="88"/>
    </row>
    <row r="400">
      <c r="D400" s="88"/>
    </row>
    <row r="401">
      <c r="D401" s="88"/>
    </row>
    <row r="402">
      <c r="D402" s="88"/>
    </row>
    <row r="403">
      <c r="D403" s="88"/>
    </row>
    <row r="404">
      <c r="D404" s="88"/>
    </row>
    <row r="405">
      <c r="D405" s="88"/>
    </row>
    <row r="406">
      <c r="D406" s="88"/>
    </row>
    <row r="407">
      <c r="D407" s="88"/>
    </row>
    <row r="408">
      <c r="D408" s="88"/>
    </row>
    <row r="409">
      <c r="D409" s="88"/>
    </row>
    <row r="410">
      <c r="D410" s="88"/>
    </row>
    <row r="411">
      <c r="D411" s="88"/>
    </row>
    <row r="412">
      <c r="D412" s="88"/>
    </row>
    <row r="413">
      <c r="D413" s="88"/>
    </row>
    <row r="414">
      <c r="D414" s="88"/>
    </row>
    <row r="415">
      <c r="D415" s="88"/>
    </row>
    <row r="416">
      <c r="D416" s="88"/>
    </row>
    <row r="417">
      <c r="D417" s="88"/>
    </row>
    <row r="418">
      <c r="D418" s="88"/>
    </row>
    <row r="419">
      <c r="D419" s="88"/>
    </row>
    <row r="420">
      <c r="D420" s="88"/>
    </row>
    <row r="421">
      <c r="D421" s="88"/>
    </row>
    <row r="422">
      <c r="D422" s="88"/>
    </row>
    <row r="423">
      <c r="D423" s="88"/>
    </row>
    <row r="424">
      <c r="D424" s="88"/>
    </row>
    <row r="425">
      <c r="D425" s="88"/>
    </row>
    <row r="426">
      <c r="D426" s="88"/>
    </row>
    <row r="427">
      <c r="D427" s="88"/>
    </row>
    <row r="428">
      <c r="D428" s="88"/>
    </row>
    <row r="429">
      <c r="D429" s="88"/>
    </row>
    <row r="430">
      <c r="D430" s="88"/>
    </row>
    <row r="431">
      <c r="D431" s="88"/>
    </row>
    <row r="432">
      <c r="D432" s="88"/>
    </row>
    <row r="433">
      <c r="D433" s="88"/>
    </row>
    <row r="434">
      <c r="D434" s="88"/>
    </row>
    <row r="435">
      <c r="D435" s="88"/>
    </row>
    <row r="436">
      <c r="D436" s="88"/>
    </row>
    <row r="437">
      <c r="D437" s="88"/>
    </row>
    <row r="438">
      <c r="D438" s="88"/>
    </row>
    <row r="439">
      <c r="D439" s="88"/>
    </row>
    <row r="440">
      <c r="D440" s="88"/>
    </row>
    <row r="441">
      <c r="D441" s="88"/>
    </row>
    <row r="442">
      <c r="D442" s="88"/>
    </row>
    <row r="443">
      <c r="D443" s="88"/>
    </row>
    <row r="444">
      <c r="D444" s="88"/>
    </row>
    <row r="445">
      <c r="D445" s="88"/>
    </row>
    <row r="446">
      <c r="D446" s="88"/>
    </row>
    <row r="447">
      <c r="D447" s="88"/>
    </row>
    <row r="448">
      <c r="D448" s="88"/>
    </row>
    <row r="449">
      <c r="D449" s="88"/>
    </row>
    <row r="450">
      <c r="D450" s="88"/>
    </row>
    <row r="451">
      <c r="D451" s="88"/>
    </row>
    <row r="452">
      <c r="D452" s="88"/>
    </row>
    <row r="453">
      <c r="D453" s="88"/>
    </row>
    <row r="454">
      <c r="D454" s="88"/>
    </row>
    <row r="455">
      <c r="D455" s="88"/>
    </row>
    <row r="456">
      <c r="D456" s="88"/>
    </row>
    <row r="457">
      <c r="D457" s="88"/>
    </row>
    <row r="458">
      <c r="D458" s="88"/>
    </row>
    <row r="459">
      <c r="D459" s="88"/>
    </row>
    <row r="460">
      <c r="D460" s="88"/>
    </row>
    <row r="461">
      <c r="D461" s="88"/>
    </row>
    <row r="462">
      <c r="D462" s="88"/>
    </row>
    <row r="463">
      <c r="D463" s="88"/>
    </row>
    <row r="464">
      <c r="D464" s="88"/>
    </row>
    <row r="465">
      <c r="D465" s="88"/>
    </row>
    <row r="466">
      <c r="D466" s="88"/>
    </row>
    <row r="467">
      <c r="D467" s="88"/>
    </row>
    <row r="468">
      <c r="D468" s="88"/>
    </row>
    <row r="469">
      <c r="D469" s="88"/>
    </row>
    <row r="470">
      <c r="D470" s="88"/>
    </row>
    <row r="471">
      <c r="D471" s="88"/>
    </row>
    <row r="472">
      <c r="D472" s="88"/>
    </row>
    <row r="473">
      <c r="D473" s="88"/>
    </row>
    <row r="474">
      <c r="D474" s="88"/>
    </row>
    <row r="475">
      <c r="D475" s="88"/>
    </row>
    <row r="476">
      <c r="D476" s="88"/>
    </row>
    <row r="477">
      <c r="D477" s="88"/>
    </row>
    <row r="478">
      <c r="D478" s="88"/>
    </row>
    <row r="479">
      <c r="D479" s="88"/>
    </row>
    <row r="480">
      <c r="D480" s="88"/>
    </row>
    <row r="481">
      <c r="D481" s="88"/>
    </row>
    <row r="482">
      <c r="D482" s="88"/>
    </row>
    <row r="483">
      <c r="D483" s="88"/>
    </row>
    <row r="484">
      <c r="D484" s="88"/>
    </row>
    <row r="485">
      <c r="D485" s="88"/>
    </row>
    <row r="486">
      <c r="D486" s="88"/>
    </row>
    <row r="487">
      <c r="D487" s="88"/>
    </row>
    <row r="488">
      <c r="D488" s="88"/>
    </row>
    <row r="489">
      <c r="D489" s="88"/>
    </row>
    <row r="490">
      <c r="D490" s="88"/>
    </row>
    <row r="491">
      <c r="D491" s="88"/>
    </row>
    <row r="492">
      <c r="D492" s="88"/>
    </row>
    <row r="493">
      <c r="D493" s="88"/>
    </row>
    <row r="494">
      <c r="D494" s="88"/>
    </row>
    <row r="495">
      <c r="D495" s="88"/>
    </row>
    <row r="496">
      <c r="D496" s="88"/>
    </row>
    <row r="497">
      <c r="D497" s="88"/>
    </row>
    <row r="498">
      <c r="D498" s="88"/>
    </row>
    <row r="499">
      <c r="D499" s="88"/>
    </row>
    <row r="500">
      <c r="D500" s="88"/>
    </row>
    <row r="501">
      <c r="D501" s="88"/>
    </row>
    <row r="502">
      <c r="D502" s="88"/>
    </row>
    <row r="503">
      <c r="D503" s="88"/>
    </row>
    <row r="504">
      <c r="D504" s="88"/>
    </row>
    <row r="505">
      <c r="D505" s="88"/>
    </row>
    <row r="506">
      <c r="D506" s="88"/>
    </row>
    <row r="507">
      <c r="D507" s="88"/>
    </row>
    <row r="508">
      <c r="D508" s="88"/>
    </row>
    <row r="509">
      <c r="D509" s="88"/>
    </row>
    <row r="510">
      <c r="D510" s="88"/>
    </row>
    <row r="511">
      <c r="D511" s="88"/>
    </row>
    <row r="512">
      <c r="D512" s="88"/>
    </row>
    <row r="513">
      <c r="D513" s="88"/>
    </row>
    <row r="514">
      <c r="D514" s="88"/>
    </row>
    <row r="515">
      <c r="D515" s="88"/>
    </row>
    <row r="516">
      <c r="D516" s="88"/>
    </row>
    <row r="517">
      <c r="D517" s="88"/>
    </row>
    <row r="518">
      <c r="D518" s="88"/>
    </row>
    <row r="519">
      <c r="D519" s="88"/>
    </row>
    <row r="520">
      <c r="D520" s="88"/>
    </row>
    <row r="521">
      <c r="D521" s="88"/>
    </row>
    <row r="522">
      <c r="D522" s="88"/>
    </row>
    <row r="523">
      <c r="D523" s="88"/>
    </row>
    <row r="524">
      <c r="D524" s="88"/>
    </row>
    <row r="525">
      <c r="D525" s="88"/>
    </row>
    <row r="526">
      <c r="D526" s="88"/>
    </row>
    <row r="527">
      <c r="D527" s="88"/>
    </row>
    <row r="528">
      <c r="D528" s="88"/>
    </row>
    <row r="529">
      <c r="D529" s="88"/>
    </row>
    <row r="530">
      <c r="D530" s="88"/>
    </row>
    <row r="531">
      <c r="D531" s="88"/>
    </row>
    <row r="532">
      <c r="D532" s="88"/>
    </row>
    <row r="533">
      <c r="D533" s="88"/>
    </row>
    <row r="534">
      <c r="D534" s="88"/>
    </row>
    <row r="535">
      <c r="D535" s="88"/>
    </row>
    <row r="536">
      <c r="D536" s="88"/>
    </row>
    <row r="537">
      <c r="D537" s="88"/>
    </row>
    <row r="538">
      <c r="D538" s="88"/>
    </row>
    <row r="539">
      <c r="D539" s="88"/>
    </row>
    <row r="540">
      <c r="D540" s="88"/>
    </row>
    <row r="541">
      <c r="D541" s="88"/>
    </row>
    <row r="542">
      <c r="D542" s="88"/>
    </row>
    <row r="543">
      <c r="D543" s="88"/>
    </row>
    <row r="544">
      <c r="D544" s="88"/>
    </row>
    <row r="545">
      <c r="D545" s="88"/>
    </row>
    <row r="546">
      <c r="D546" s="88"/>
    </row>
    <row r="547">
      <c r="D547" s="88"/>
    </row>
    <row r="548">
      <c r="D548" s="88"/>
    </row>
    <row r="549">
      <c r="D549" s="88"/>
    </row>
    <row r="550">
      <c r="D550" s="88"/>
    </row>
    <row r="551">
      <c r="D551" s="88"/>
    </row>
    <row r="552">
      <c r="D552" s="88"/>
    </row>
    <row r="553">
      <c r="D553" s="88"/>
    </row>
    <row r="554">
      <c r="D554" s="88"/>
    </row>
    <row r="555">
      <c r="D555" s="88"/>
    </row>
    <row r="556">
      <c r="D556" s="88"/>
    </row>
    <row r="557">
      <c r="D557" s="88"/>
    </row>
    <row r="558">
      <c r="D558" s="88"/>
    </row>
    <row r="559">
      <c r="D559" s="88"/>
    </row>
    <row r="560">
      <c r="D560" s="88"/>
    </row>
    <row r="561">
      <c r="D561" s="88"/>
    </row>
    <row r="562">
      <c r="D562" s="88"/>
    </row>
    <row r="563">
      <c r="D563" s="88"/>
    </row>
    <row r="564">
      <c r="D564" s="88"/>
    </row>
    <row r="565">
      <c r="D565" s="88"/>
    </row>
    <row r="566">
      <c r="D566" s="88"/>
    </row>
    <row r="567">
      <c r="D567" s="88"/>
    </row>
    <row r="568">
      <c r="D568" s="88"/>
    </row>
    <row r="569">
      <c r="D569" s="88"/>
    </row>
    <row r="570">
      <c r="D570" s="88"/>
    </row>
    <row r="571">
      <c r="D571" s="88"/>
    </row>
    <row r="572">
      <c r="D572" s="88"/>
    </row>
    <row r="573">
      <c r="D573" s="88"/>
    </row>
    <row r="574">
      <c r="D574" s="88"/>
    </row>
    <row r="575">
      <c r="D575" s="88"/>
    </row>
    <row r="576">
      <c r="D576" s="88"/>
    </row>
    <row r="577">
      <c r="D577" s="88"/>
    </row>
    <row r="578">
      <c r="D578" s="88"/>
    </row>
    <row r="579">
      <c r="D579" s="88"/>
    </row>
    <row r="580">
      <c r="D580" s="88"/>
    </row>
    <row r="581">
      <c r="D581" s="88"/>
    </row>
    <row r="582">
      <c r="D582" s="88"/>
    </row>
    <row r="583">
      <c r="D583" s="88"/>
    </row>
    <row r="584">
      <c r="D584" s="88"/>
    </row>
    <row r="585">
      <c r="D585" s="88"/>
    </row>
    <row r="586">
      <c r="D586" s="88"/>
    </row>
    <row r="587">
      <c r="D587" s="88"/>
    </row>
    <row r="588">
      <c r="D588" s="88"/>
    </row>
    <row r="589">
      <c r="D589" s="88"/>
    </row>
    <row r="590">
      <c r="D590" s="88"/>
    </row>
    <row r="591">
      <c r="D591" s="88"/>
    </row>
    <row r="592">
      <c r="D592" s="88"/>
    </row>
    <row r="593">
      <c r="D593" s="88"/>
    </row>
    <row r="594">
      <c r="D594" s="88"/>
    </row>
    <row r="595">
      <c r="D595" s="88"/>
    </row>
    <row r="596">
      <c r="D596" s="88"/>
    </row>
    <row r="597">
      <c r="D597" s="88"/>
    </row>
    <row r="598">
      <c r="D598" s="88"/>
    </row>
    <row r="599">
      <c r="D599" s="88"/>
    </row>
    <row r="600">
      <c r="D600" s="88"/>
    </row>
    <row r="601">
      <c r="D601" s="88"/>
    </row>
    <row r="602">
      <c r="D602" s="88"/>
    </row>
    <row r="603">
      <c r="D603" s="88"/>
    </row>
    <row r="604">
      <c r="D604" s="88"/>
    </row>
    <row r="605">
      <c r="D605" s="88"/>
    </row>
    <row r="606">
      <c r="D606" s="88"/>
    </row>
    <row r="607">
      <c r="D607" s="88"/>
    </row>
    <row r="608">
      <c r="D608" s="88"/>
    </row>
    <row r="609">
      <c r="D609" s="88"/>
    </row>
    <row r="610">
      <c r="D610" s="88"/>
    </row>
    <row r="611">
      <c r="D611" s="88"/>
    </row>
    <row r="612">
      <c r="D612" s="88"/>
    </row>
    <row r="613">
      <c r="D613" s="88"/>
    </row>
    <row r="614">
      <c r="D614" s="88"/>
    </row>
    <row r="615">
      <c r="D615" s="88"/>
    </row>
    <row r="616">
      <c r="D616" s="88"/>
    </row>
    <row r="617">
      <c r="D617" s="88"/>
    </row>
    <row r="618">
      <c r="D618" s="88"/>
    </row>
    <row r="619">
      <c r="D619" s="88"/>
    </row>
    <row r="620">
      <c r="D620" s="88"/>
    </row>
    <row r="621">
      <c r="D621" s="88"/>
    </row>
    <row r="622">
      <c r="D622" s="88"/>
    </row>
    <row r="623">
      <c r="D623" s="88"/>
    </row>
    <row r="624">
      <c r="D624" s="88"/>
    </row>
    <row r="625">
      <c r="D625" s="88"/>
    </row>
    <row r="626">
      <c r="D626" s="88"/>
    </row>
    <row r="627">
      <c r="D627" s="88"/>
    </row>
    <row r="628">
      <c r="D628" s="88"/>
    </row>
    <row r="629">
      <c r="D629" s="88"/>
    </row>
    <row r="630">
      <c r="D630" s="88"/>
    </row>
    <row r="631">
      <c r="D631" s="88"/>
    </row>
    <row r="632">
      <c r="D632" s="88"/>
    </row>
    <row r="633">
      <c r="D633" s="88"/>
    </row>
    <row r="634">
      <c r="D634" s="88"/>
    </row>
    <row r="635">
      <c r="D635" s="88"/>
    </row>
    <row r="636">
      <c r="D636" s="88"/>
    </row>
    <row r="637">
      <c r="D637" s="88"/>
    </row>
    <row r="638">
      <c r="D638" s="88"/>
    </row>
    <row r="639">
      <c r="D639" s="88"/>
    </row>
    <row r="640">
      <c r="D640" s="88"/>
    </row>
    <row r="641">
      <c r="D641" s="88"/>
    </row>
    <row r="642">
      <c r="D642" s="88"/>
    </row>
    <row r="643">
      <c r="D643" s="88"/>
    </row>
    <row r="644">
      <c r="D644" s="88"/>
    </row>
    <row r="645">
      <c r="D645" s="88"/>
    </row>
    <row r="646">
      <c r="D646" s="88"/>
    </row>
    <row r="647">
      <c r="D647" s="88"/>
    </row>
    <row r="648">
      <c r="D648" s="88"/>
    </row>
    <row r="649">
      <c r="D649" s="88"/>
    </row>
    <row r="650">
      <c r="D650" s="88"/>
    </row>
    <row r="651">
      <c r="D651" s="88"/>
    </row>
    <row r="652">
      <c r="D652" s="88"/>
    </row>
    <row r="653">
      <c r="D653" s="88"/>
    </row>
    <row r="654">
      <c r="D654" s="88"/>
    </row>
    <row r="655">
      <c r="D655" s="88"/>
    </row>
    <row r="656">
      <c r="D656" s="88"/>
    </row>
    <row r="657">
      <c r="D657" s="88"/>
    </row>
    <row r="658">
      <c r="D658" s="88"/>
    </row>
    <row r="659">
      <c r="D659" s="88"/>
    </row>
    <row r="660">
      <c r="D660" s="88"/>
    </row>
    <row r="661">
      <c r="D661" s="88"/>
    </row>
    <row r="662">
      <c r="D662" s="88"/>
    </row>
    <row r="663">
      <c r="D663" s="88"/>
    </row>
    <row r="664">
      <c r="D664" s="88"/>
    </row>
    <row r="665">
      <c r="D665" s="88"/>
    </row>
    <row r="666">
      <c r="D666" s="88"/>
    </row>
    <row r="667">
      <c r="D667" s="88"/>
    </row>
    <row r="668">
      <c r="D668" s="88"/>
    </row>
    <row r="669">
      <c r="D669" s="88"/>
    </row>
    <row r="670">
      <c r="D670" s="88"/>
    </row>
    <row r="671">
      <c r="D671" s="88"/>
    </row>
    <row r="672">
      <c r="D672" s="88"/>
    </row>
    <row r="673">
      <c r="D673" s="88"/>
    </row>
    <row r="674">
      <c r="D674" s="88"/>
    </row>
    <row r="675">
      <c r="D675" s="88"/>
    </row>
    <row r="676">
      <c r="D676" s="88"/>
    </row>
    <row r="677">
      <c r="D677" s="88"/>
    </row>
    <row r="678">
      <c r="D678" s="88"/>
    </row>
    <row r="679">
      <c r="D679" s="88"/>
    </row>
    <row r="680">
      <c r="D680" s="88"/>
    </row>
    <row r="681">
      <c r="D681" s="88"/>
    </row>
    <row r="682">
      <c r="D682" s="88"/>
    </row>
    <row r="683">
      <c r="D683" s="88"/>
    </row>
    <row r="684">
      <c r="D684" s="88"/>
    </row>
    <row r="685">
      <c r="D685" s="88"/>
    </row>
    <row r="686">
      <c r="D686" s="88"/>
    </row>
    <row r="687">
      <c r="D687" s="88"/>
    </row>
    <row r="688">
      <c r="D688" s="88"/>
    </row>
    <row r="689">
      <c r="D689" s="88"/>
    </row>
    <row r="690">
      <c r="D690" s="88"/>
    </row>
    <row r="691">
      <c r="D691" s="88"/>
    </row>
    <row r="692">
      <c r="D692" s="88"/>
    </row>
    <row r="693">
      <c r="D693" s="88"/>
    </row>
    <row r="694">
      <c r="D694" s="88"/>
    </row>
    <row r="695">
      <c r="D695" s="88"/>
    </row>
    <row r="696">
      <c r="D696" s="88"/>
    </row>
    <row r="697">
      <c r="D697" s="88"/>
    </row>
    <row r="698">
      <c r="D698" s="88"/>
    </row>
    <row r="699">
      <c r="D699" s="88"/>
    </row>
    <row r="700">
      <c r="D700" s="88"/>
    </row>
    <row r="701">
      <c r="D701" s="88"/>
    </row>
    <row r="702">
      <c r="D702" s="88"/>
    </row>
    <row r="703">
      <c r="D703" s="88"/>
    </row>
    <row r="704">
      <c r="D704" s="88"/>
    </row>
    <row r="705">
      <c r="D705" s="88"/>
    </row>
    <row r="706">
      <c r="D706" s="88"/>
    </row>
    <row r="707">
      <c r="D707" s="88"/>
    </row>
    <row r="708">
      <c r="D708" s="88"/>
    </row>
    <row r="709">
      <c r="D709" s="88"/>
    </row>
    <row r="710">
      <c r="D710" s="88"/>
    </row>
    <row r="711">
      <c r="D711" s="88"/>
    </row>
    <row r="712">
      <c r="D712" s="88"/>
    </row>
    <row r="713">
      <c r="D713" s="88"/>
    </row>
    <row r="714">
      <c r="D714" s="88"/>
    </row>
    <row r="715">
      <c r="D715" s="88"/>
    </row>
    <row r="716">
      <c r="D716" s="88"/>
    </row>
    <row r="717">
      <c r="D717" s="88"/>
    </row>
    <row r="718">
      <c r="D718" s="88"/>
    </row>
    <row r="719">
      <c r="D719" s="88"/>
    </row>
    <row r="720">
      <c r="D720" s="88"/>
    </row>
    <row r="721">
      <c r="D721" s="88"/>
    </row>
    <row r="722">
      <c r="D722" s="88"/>
    </row>
    <row r="723">
      <c r="D723" s="88"/>
    </row>
    <row r="724">
      <c r="D724" s="88"/>
    </row>
    <row r="725">
      <c r="D725" s="88"/>
    </row>
    <row r="726">
      <c r="D726" s="88"/>
    </row>
    <row r="727">
      <c r="D727" s="88"/>
    </row>
    <row r="728">
      <c r="D728" s="88"/>
    </row>
    <row r="729">
      <c r="D729" s="88"/>
    </row>
    <row r="730">
      <c r="D730" s="88"/>
    </row>
    <row r="731">
      <c r="D731" s="88"/>
    </row>
    <row r="732">
      <c r="D732" s="88"/>
    </row>
    <row r="733">
      <c r="D733" s="88"/>
    </row>
    <row r="734">
      <c r="D734" s="88"/>
    </row>
    <row r="735">
      <c r="D735" s="88"/>
    </row>
    <row r="736">
      <c r="D736" s="88"/>
    </row>
    <row r="737">
      <c r="D737" s="88"/>
    </row>
    <row r="738">
      <c r="D738" s="88"/>
    </row>
    <row r="739">
      <c r="D739" s="88"/>
    </row>
    <row r="740">
      <c r="D740" s="88"/>
    </row>
    <row r="741">
      <c r="D741" s="88"/>
    </row>
    <row r="742">
      <c r="D742" s="88"/>
    </row>
    <row r="743">
      <c r="D743" s="88"/>
    </row>
    <row r="744">
      <c r="D744" s="88"/>
    </row>
    <row r="745">
      <c r="D745" s="88"/>
    </row>
    <row r="746">
      <c r="D746" s="88"/>
    </row>
    <row r="747">
      <c r="D747" s="88"/>
    </row>
    <row r="748">
      <c r="D748" s="88"/>
    </row>
    <row r="749">
      <c r="D749" s="88"/>
    </row>
    <row r="750">
      <c r="D750" s="88"/>
    </row>
    <row r="751">
      <c r="D751" s="88"/>
    </row>
    <row r="752">
      <c r="D752" s="88"/>
    </row>
    <row r="753">
      <c r="D753" s="88"/>
    </row>
    <row r="754">
      <c r="D754" s="88"/>
    </row>
    <row r="755">
      <c r="D755" s="88"/>
    </row>
    <row r="756">
      <c r="D756" s="88"/>
    </row>
    <row r="757">
      <c r="D757" s="88"/>
    </row>
    <row r="758">
      <c r="D758" s="88"/>
    </row>
    <row r="759">
      <c r="D759" s="88"/>
    </row>
    <row r="760">
      <c r="D760" s="88"/>
    </row>
    <row r="761">
      <c r="D761" s="88"/>
    </row>
    <row r="762">
      <c r="D762" s="88"/>
    </row>
    <row r="763">
      <c r="D763" s="88"/>
    </row>
    <row r="764">
      <c r="D764" s="88"/>
    </row>
    <row r="765">
      <c r="D765" s="88"/>
    </row>
    <row r="766">
      <c r="D766" s="88"/>
    </row>
    <row r="767">
      <c r="D767" s="88"/>
    </row>
    <row r="768">
      <c r="D768" s="88"/>
    </row>
    <row r="769">
      <c r="D769" s="88"/>
    </row>
    <row r="770">
      <c r="D770" s="88"/>
    </row>
    <row r="771">
      <c r="D771" s="88"/>
    </row>
    <row r="772">
      <c r="D772" s="88"/>
    </row>
    <row r="773">
      <c r="D773" s="88"/>
    </row>
    <row r="774">
      <c r="D774" s="88"/>
    </row>
    <row r="775">
      <c r="D775" s="88"/>
    </row>
    <row r="776">
      <c r="D776" s="88"/>
    </row>
    <row r="777">
      <c r="D777" s="88"/>
    </row>
    <row r="778">
      <c r="D778" s="88"/>
    </row>
    <row r="779">
      <c r="D779" s="88"/>
    </row>
    <row r="780">
      <c r="D780" s="88"/>
    </row>
    <row r="781">
      <c r="D781" s="88"/>
    </row>
    <row r="782">
      <c r="D782" s="88"/>
    </row>
    <row r="783">
      <c r="D783" s="88"/>
    </row>
    <row r="784">
      <c r="D784" s="88"/>
    </row>
    <row r="785">
      <c r="D785" s="88"/>
    </row>
    <row r="786">
      <c r="D786" s="88"/>
    </row>
    <row r="787">
      <c r="D787" s="88"/>
    </row>
    <row r="788">
      <c r="D788" s="88"/>
    </row>
    <row r="789">
      <c r="D789" s="88"/>
    </row>
    <row r="790">
      <c r="D790" s="88"/>
    </row>
    <row r="791">
      <c r="D791" s="88"/>
    </row>
    <row r="792">
      <c r="D792" s="88"/>
    </row>
    <row r="793">
      <c r="D793" s="88"/>
    </row>
    <row r="794">
      <c r="D794" s="88"/>
    </row>
    <row r="795">
      <c r="D795" s="88"/>
    </row>
    <row r="796">
      <c r="D796" s="88"/>
    </row>
    <row r="797">
      <c r="D797" s="88"/>
    </row>
    <row r="798">
      <c r="D798" s="88"/>
    </row>
    <row r="799">
      <c r="D799" s="88"/>
    </row>
    <row r="800">
      <c r="D800" s="88"/>
    </row>
    <row r="801">
      <c r="D801" s="88"/>
    </row>
    <row r="802">
      <c r="D802" s="88"/>
    </row>
    <row r="803">
      <c r="D803" s="88"/>
    </row>
    <row r="804">
      <c r="D804" s="88"/>
    </row>
    <row r="805">
      <c r="D805" s="88"/>
    </row>
    <row r="806">
      <c r="D806" s="88"/>
    </row>
    <row r="807">
      <c r="D807" s="88"/>
    </row>
    <row r="808">
      <c r="D808" s="88"/>
    </row>
    <row r="809">
      <c r="D809" s="88"/>
    </row>
    <row r="810">
      <c r="D810" s="88"/>
    </row>
    <row r="811">
      <c r="D811" s="88"/>
    </row>
    <row r="812">
      <c r="D812" s="88"/>
    </row>
    <row r="813">
      <c r="D813" s="88"/>
    </row>
    <row r="814">
      <c r="D814" s="88"/>
    </row>
    <row r="815">
      <c r="D815" s="88"/>
    </row>
    <row r="816">
      <c r="D816" s="88"/>
    </row>
    <row r="817">
      <c r="D817" s="88"/>
    </row>
    <row r="818">
      <c r="D818" s="88"/>
    </row>
    <row r="819">
      <c r="D819" s="88"/>
    </row>
    <row r="820">
      <c r="D820" s="88"/>
    </row>
    <row r="821">
      <c r="D821" s="88"/>
    </row>
    <row r="822">
      <c r="D822" s="88"/>
    </row>
    <row r="823">
      <c r="D823" s="88"/>
    </row>
    <row r="824">
      <c r="D824" s="88"/>
    </row>
    <row r="825">
      <c r="D825" s="88"/>
    </row>
    <row r="826">
      <c r="D826" s="88"/>
    </row>
    <row r="827">
      <c r="D827" s="88"/>
    </row>
    <row r="828">
      <c r="D828" s="88"/>
    </row>
    <row r="829">
      <c r="D829" s="88"/>
    </row>
    <row r="830">
      <c r="D830" s="88"/>
    </row>
    <row r="831">
      <c r="D831" s="88"/>
    </row>
    <row r="832">
      <c r="D832" s="88"/>
    </row>
    <row r="833">
      <c r="D833" s="88"/>
    </row>
    <row r="834">
      <c r="D834" s="88"/>
    </row>
    <row r="835">
      <c r="D835" s="88"/>
    </row>
    <row r="836">
      <c r="D836" s="88"/>
    </row>
    <row r="837">
      <c r="D837" s="88"/>
    </row>
    <row r="838">
      <c r="D838" s="88"/>
    </row>
    <row r="839">
      <c r="D839" s="88"/>
    </row>
    <row r="840">
      <c r="D840" s="88"/>
    </row>
    <row r="841">
      <c r="D841" s="88"/>
    </row>
    <row r="842">
      <c r="D842" s="88"/>
    </row>
    <row r="843">
      <c r="D843" s="88"/>
    </row>
    <row r="844">
      <c r="D844" s="88"/>
    </row>
    <row r="845">
      <c r="D845" s="88"/>
    </row>
    <row r="846">
      <c r="D846" s="88"/>
    </row>
    <row r="847">
      <c r="D847" s="88"/>
    </row>
    <row r="848">
      <c r="D848" s="88"/>
    </row>
    <row r="849">
      <c r="D849" s="88"/>
    </row>
    <row r="850">
      <c r="D850" s="88"/>
    </row>
    <row r="851">
      <c r="D851" s="88"/>
    </row>
    <row r="852">
      <c r="D852" s="88"/>
    </row>
    <row r="853">
      <c r="D853" s="88"/>
    </row>
    <row r="854">
      <c r="D854" s="88"/>
    </row>
    <row r="855">
      <c r="D855" s="88"/>
    </row>
    <row r="856">
      <c r="D856" s="88"/>
    </row>
    <row r="857">
      <c r="D857" s="88"/>
    </row>
    <row r="858">
      <c r="D858" s="88"/>
    </row>
    <row r="859">
      <c r="D859" s="88"/>
    </row>
    <row r="860">
      <c r="D860" s="88"/>
    </row>
    <row r="861">
      <c r="D861" s="88"/>
    </row>
    <row r="862">
      <c r="D862" s="88"/>
    </row>
    <row r="863">
      <c r="D863" s="88"/>
    </row>
    <row r="864">
      <c r="D864" s="88"/>
    </row>
    <row r="865">
      <c r="D865" s="88"/>
    </row>
    <row r="866">
      <c r="D866" s="88"/>
    </row>
    <row r="867">
      <c r="D867" s="88"/>
    </row>
    <row r="868">
      <c r="D868" s="88"/>
    </row>
    <row r="869">
      <c r="D869" s="88"/>
    </row>
    <row r="870">
      <c r="D870" s="88"/>
    </row>
    <row r="871">
      <c r="D871" s="88"/>
    </row>
    <row r="872">
      <c r="D872" s="88"/>
    </row>
    <row r="873">
      <c r="D873" s="88"/>
    </row>
    <row r="874">
      <c r="D874" s="88"/>
    </row>
    <row r="875">
      <c r="D875" s="88"/>
    </row>
    <row r="876">
      <c r="D876" s="88"/>
    </row>
    <row r="877">
      <c r="D877" s="88"/>
    </row>
    <row r="878">
      <c r="D878" s="88"/>
    </row>
    <row r="879">
      <c r="D879" s="88"/>
    </row>
    <row r="880">
      <c r="D880" s="88"/>
    </row>
    <row r="881">
      <c r="D881" s="88"/>
    </row>
    <row r="882">
      <c r="D882" s="88"/>
    </row>
    <row r="883">
      <c r="D883" s="88"/>
    </row>
    <row r="884">
      <c r="D884" s="88"/>
    </row>
    <row r="885">
      <c r="D885" s="88"/>
    </row>
    <row r="886">
      <c r="D886" s="88"/>
    </row>
    <row r="887">
      <c r="D887" s="88"/>
    </row>
    <row r="888">
      <c r="D888" s="88"/>
    </row>
    <row r="889">
      <c r="D889" s="88"/>
    </row>
    <row r="890">
      <c r="D890" s="88"/>
    </row>
    <row r="891">
      <c r="D891" s="88"/>
    </row>
    <row r="892">
      <c r="D892" s="88"/>
    </row>
    <row r="893">
      <c r="D893" s="88"/>
    </row>
    <row r="894">
      <c r="D894" s="88"/>
    </row>
    <row r="895">
      <c r="D895" s="88"/>
    </row>
    <row r="896">
      <c r="D896" s="88"/>
    </row>
    <row r="897">
      <c r="D897" s="88"/>
    </row>
    <row r="898">
      <c r="D898" s="88"/>
    </row>
    <row r="899">
      <c r="D899" s="88"/>
    </row>
    <row r="900">
      <c r="D900" s="88"/>
    </row>
    <row r="901">
      <c r="D901" s="88"/>
    </row>
    <row r="902">
      <c r="D902" s="88"/>
    </row>
    <row r="903">
      <c r="D903" s="88"/>
    </row>
    <row r="904">
      <c r="D904" s="88"/>
    </row>
    <row r="905">
      <c r="D905" s="88"/>
    </row>
    <row r="906">
      <c r="D906" s="88"/>
    </row>
    <row r="907">
      <c r="D907" s="88"/>
    </row>
    <row r="908">
      <c r="D908" s="88"/>
    </row>
    <row r="909">
      <c r="D909" s="88"/>
    </row>
    <row r="910">
      <c r="D910" s="88"/>
    </row>
    <row r="911">
      <c r="D911" s="88"/>
    </row>
    <row r="912">
      <c r="D912" s="88"/>
    </row>
    <row r="913">
      <c r="D913" s="88"/>
    </row>
    <row r="914">
      <c r="D914" s="88"/>
    </row>
    <row r="915">
      <c r="D915" s="88"/>
    </row>
    <row r="916">
      <c r="D916" s="88"/>
    </row>
    <row r="917">
      <c r="D917" s="88"/>
    </row>
    <row r="918">
      <c r="D918" s="88"/>
    </row>
    <row r="919">
      <c r="D919" s="88"/>
    </row>
    <row r="920">
      <c r="D920" s="88"/>
    </row>
    <row r="921">
      <c r="D921" s="88"/>
    </row>
    <row r="922">
      <c r="D922" s="88"/>
    </row>
    <row r="923">
      <c r="D923" s="88"/>
    </row>
    <row r="924">
      <c r="D924" s="88"/>
    </row>
    <row r="925">
      <c r="D925" s="88"/>
    </row>
    <row r="926">
      <c r="D926" s="88"/>
    </row>
    <row r="927">
      <c r="D927" s="88"/>
    </row>
    <row r="928">
      <c r="D928" s="88"/>
    </row>
    <row r="929">
      <c r="D929" s="88"/>
    </row>
    <row r="930">
      <c r="D930" s="88"/>
    </row>
    <row r="931">
      <c r="D931" s="88"/>
    </row>
    <row r="932">
      <c r="D932" s="88"/>
    </row>
    <row r="933">
      <c r="D933" s="88"/>
    </row>
    <row r="934">
      <c r="D934" s="88"/>
    </row>
    <row r="935">
      <c r="D935" s="88"/>
    </row>
    <row r="936">
      <c r="D936" s="88"/>
    </row>
    <row r="937">
      <c r="D937" s="88"/>
    </row>
    <row r="938">
      <c r="D938" s="88"/>
    </row>
    <row r="939">
      <c r="D939" s="88"/>
    </row>
    <row r="940">
      <c r="D940" s="88"/>
    </row>
    <row r="941">
      <c r="D941" s="88"/>
    </row>
    <row r="942">
      <c r="D942" s="88"/>
    </row>
    <row r="943">
      <c r="D943" s="88"/>
    </row>
    <row r="944">
      <c r="D944" s="88"/>
    </row>
    <row r="945">
      <c r="D945" s="88"/>
    </row>
    <row r="946">
      <c r="D946" s="88"/>
    </row>
    <row r="947">
      <c r="D947" s="88"/>
    </row>
    <row r="948">
      <c r="D948" s="88"/>
    </row>
    <row r="949">
      <c r="D949" s="88"/>
    </row>
    <row r="950">
      <c r="D950" s="88"/>
    </row>
    <row r="951">
      <c r="D951" s="88"/>
    </row>
    <row r="952">
      <c r="D952" s="88"/>
    </row>
    <row r="953">
      <c r="D953" s="88"/>
    </row>
    <row r="954">
      <c r="D954" s="88"/>
    </row>
    <row r="955">
      <c r="D955" s="88"/>
    </row>
    <row r="956">
      <c r="D956" s="88"/>
    </row>
    <row r="957">
      <c r="D957" s="88"/>
    </row>
    <row r="958">
      <c r="D958" s="88"/>
    </row>
    <row r="959">
      <c r="D959" s="88"/>
    </row>
    <row r="960">
      <c r="D960" s="88"/>
    </row>
    <row r="961">
      <c r="D961" s="88"/>
    </row>
    <row r="962">
      <c r="D962" s="88"/>
    </row>
    <row r="963">
      <c r="D963" s="88"/>
    </row>
    <row r="964">
      <c r="D964" s="88"/>
    </row>
    <row r="965">
      <c r="D965" s="88"/>
    </row>
    <row r="966">
      <c r="D966" s="88"/>
    </row>
    <row r="967">
      <c r="D967" s="88"/>
    </row>
    <row r="968">
      <c r="D968" s="88"/>
    </row>
    <row r="969">
      <c r="D969" s="88"/>
    </row>
    <row r="970">
      <c r="D970" s="88"/>
    </row>
    <row r="971">
      <c r="D971" s="88"/>
    </row>
    <row r="972">
      <c r="D972" s="88"/>
    </row>
    <row r="973">
      <c r="D973" s="88"/>
    </row>
    <row r="974">
      <c r="D974" s="88"/>
    </row>
    <row r="975">
      <c r="D975" s="88"/>
    </row>
    <row r="976">
      <c r="D976" s="88"/>
    </row>
    <row r="977">
      <c r="D977" s="88"/>
    </row>
    <row r="978">
      <c r="D978" s="88"/>
    </row>
    <row r="979">
      <c r="D979" s="88"/>
    </row>
    <row r="980">
      <c r="D980" s="88"/>
    </row>
    <row r="981">
      <c r="D981" s="88"/>
    </row>
    <row r="982">
      <c r="D982" s="88"/>
    </row>
    <row r="983">
      <c r="D983" s="88"/>
    </row>
    <row r="984">
      <c r="D984" s="88"/>
    </row>
    <row r="985">
      <c r="D985" s="88"/>
    </row>
    <row r="986">
      <c r="D986" s="88"/>
    </row>
    <row r="987">
      <c r="D987" s="88"/>
    </row>
    <row r="988">
      <c r="D988" s="88"/>
    </row>
    <row r="989">
      <c r="D989" s="88"/>
    </row>
    <row r="990">
      <c r="D990" s="88"/>
    </row>
    <row r="991">
      <c r="D991" s="88"/>
    </row>
    <row r="992">
      <c r="D992" s="88"/>
    </row>
    <row r="993">
      <c r="D993" s="88"/>
    </row>
    <row r="994">
      <c r="D994" s="88"/>
    </row>
    <row r="995">
      <c r="D995" s="88"/>
    </row>
    <row r="996">
      <c r="D996" s="88"/>
    </row>
    <row r="997">
      <c r="D997" s="88"/>
    </row>
    <row r="998">
      <c r="D998" s="88"/>
    </row>
    <row r="999">
      <c r="D999" s="88"/>
    </row>
    <row r="1000">
      <c r="D1000" s="88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5.29"/>
    <col customWidth="1" min="2" max="2" width="17.14"/>
    <col customWidth="1" min="3" max="3" width="27.43"/>
    <col customWidth="1" min="5" max="5" width="28.71"/>
  </cols>
  <sheetData>
    <row r="1">
      <c r="A1" s="94" t="s">
        <v>126</v>
      </c>
      <c r="B1" s="96" t="s">
        <v>119</v>
      </c>
      <c r="C1" s="97"/>
      <c r="D1" s="144"/>
      <c r="E1" s="102" t="s">
        <v>127</v>
      </c>
      <c r="F1" s="98"/>
      <c r="G1" s="102" t="s">
        <v>128</v>
      </c>
      <c r="H1" s="98"/>
    </row>
    <row r="2">
      <c r="A2" s="97" t="s">
        <v>129</v>
      </c>
      <c r="B2" s="145">
        <v>43644.0</v>
      </c>
      <c r="C2" s="105" t="s">
        <v>130</v>
      </c>
      <c r="D2" s="106">
        <v>1855.17</v>
      </c>
      <c r="E2" s="97"/>
      <c r="F2" s="98"/>
      <c r="G2" s="97"/>
      <c r="H2" s="98"/>
    </row>
    <row r="3">
      <c r="A3" s="97" t="s">
        <v>131</v>
      </c>
      <c r="B3" s="145">
        <v>43658.0</v>
      </c>
      <c r="C3" s="105" t="s">
        <v>132</v>
      </c>
      <c r="D3" s="106">
        <v>0.0</v>
      </c>
      <c r="E3" s="109" t="s">
        <v>201</v>
      </c>
      <c r="F3" s="110">
        <v>429.91</v>
      </c>
      <c r="G3" s="97" t="s">
        <v>216</v>
      </c>
      <c r="H3" s="114">
        <v>0.0</v>
      </c>
    </row>
    <row r="4">
      <c r="A4" s="97" t="s">
        <v>135</v>
      </c>
      <c r="B4" s="109" t="s">
        <v>390</v>
      </c>
      <c r="C4" s="105" t="s">
        <v>137</v>
      </c>
      <c r="D4" s="108">
        <v>0.0</v>
      </c>
      <c r="E4" s="109" t="s">
        <v>201</v>
      </c>
      <c r="F4" s="111">
        <v>293.97</v>
      </c>
      <c r="G4" s="97"/>
      <c r="H4" s="98"/>
    </row>
    <row r="5">
      <c r="A5" s="97"/>
      <c r="B5" s="97"/>
      <c r="C5" s="87" t="s">
        <v>139</v>
      </c>
      <c r="D5" s="146">
        <v>0.0</v>
      </c>
      <c r="E5" s="109" t="s">
        <v>201</v>
      </c>
      <c r="F5" s="111">
        <v>114.64</v>
      </c>
      <c r="G5" s="97"/>
      <c r="H5" s="98"/>
    </row>
    <row r="6">
      <c r="A6" s="97" t="s">
        <v>140</v>
      </c>
      <c r="B6" s="97"/>
      <c r="D6" s="88"/>
      <c r="E6" s="97"/>
      <c r="F6" s="98"/>
      <c r="G6" s="97"/>
      <c r="H6" s="98"/>
    </row>
    <row r="7">
      <c r="A7" s="109" t="s">
        <v>29</v>
      </c>
      <c r="B7" s="112">
        <v>1016.65</v>
      </c>
      <c r="C7" s="105" t="s">
        <v>142</v>
      </c>
      <c r="D7" s="106">
        <v>2515.89</v>
      </c>
      <c r="E7" s="97"/>
      <c r="F7" s="98"/>
      <c r="G7" s="97"/>
      <c r="H7" s="98"/>
    </row>
    <row r="8">
      <c r="A8" s="109"/>
      <c r="B8" s="98"/>
      <c r="C8" s="105" t="s">
        <v>144</v>
      </c>
      <c r="D8" s="106">
        <v>0.0</v>
      </c>
      <c r="E8" s="105" t="s">
        <v>220</v>
      </c>
      <c r="F8" s="108">
        <f>sum(F3:F7)</f>
        <v>838.52</v>
      </c>
      <c r="G8" s="97"/>
      <c r="H8" s="98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</row>
    <row r="11">
      <c r="A11" s="97"/>
      <c r="B11" s="98"/>
      <c r="D11" s="88"/>
      <c r="E11" s="98"/>
      <c r="F11" s="98"/>
      <c r="G11" s="98"/>
      <c r="H11" s="97"/>
    </row>
    <row r="12">
      <c r="C12" s="105" t="s">
        <v>153</v>
      </c>
      <c r="D12" s="108">
        <f t="shared" ref="D12:D15" si="1">sum(D7-D2)</f>
        <v>660.72</v>
      </c>
      <c r="E12" s="98"/>
      <c r="F12" s="98"/>
      <c r="G12" s="98"/>
      <c r="H12" s="97"/>
    </row>
    <row r="13">
      <c r="A13" s="97" t="s">
        <v>156</v>
      </c>
      <c r="B13" s="113">
        <f>sum(B7:B10)</f>
        <v>1016.65</v>
      </c>
      <c r="C13" s="105" t="s">
        <v>157</v>
      </c>
      <c r="D13" s="108">
        <f t="shared" si="1"/>
        <v>0</v>
      </c>
      <c r="E13" s="98"/>
      <c r="F13" s="98"/>
      <c r="G13" s="98"/>
      <c r="H13" s="97"/>
    </row>
    <row r="14">
      <c r="A14" s="97" t="s">
        <v>159</v>
      </c>
      <c r="B14" s="114">
        <f>sum(F8)</f>
        <v>838.52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1855.17</v>
      </c>
      <c r="C15" s="87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2515.89</v>
      </c>
      <c r="C16" s="97"/>
      <c r="D16" s="144"/>
      <c r="E16" s="98"/>
      <c r="F16" s="98"/>
      <c r="G16" s="98"/>
      <c r="H16" s="97"/>
    </row>
    <row r="17">
      <c r="A17" s="97" t="s">
        <v>166</v>
      </c>
      <c r="B17" s="110">
        <v>79.49</v>
      </c>
      <c r="C17" s="97"/>
      <c r="D17" s="144"/>
      <c r="E17" s="98"/>
      <c r="F17" s="98"/>
      <c r="G17" s="98"/>
      <c r="H17" s="97"/>
    </row>
    <row r="18">
      <c r="A18" s="97" t="s">
        <v>168</v>
      </c>
      <c r="B18" s="108">
        <f>sum(B16+B17)</f>
        <v>2595.38</v>
      </c>
      <c r="C18" s="97"/>
      <c r="D18" s="144"/>
      <c r="E18" s="98"/>
      <c r="F18" s="98"/>
      <c r="G18" s="98"/>
      <c r="H18" s="97"/>
    </row>
    <row r="19">
      <c r="A19" s="97" t="s">
        <v>169</v>
      </c>
      <c r="B19" s="108">
        <f>sum(B16-B15)</f>
        <v>660.72</v>
      </c>
      <c r="C19" s="97"/>
      <c r="D19" s="144"/>
      <c r="E19" s="98"/>
      <c r="F19" s="98"/>
      <c r="G19" s="98"/>
      <c r="H19" s="97"/>
    </row>
    <row r="20">
      <c r="A20" s="109" t="s">
        <v>295</v>
      </c>
      <c r="B20" s="114">
        <f>sum(B15*1.12)</f>
        <v>2077.7904</v>
      </c>
      <c r="C20" s="97"/>
      <c r="D20" s="144"/>
      <c r="E20" s="98"/>
      <c r="F20" s="98"/>
      <c r="G20" s="98"/>
      <c r="H20" s="97"/>
    </row>
    <row r="21">
      <c r="A21" s="14" t="s">
        <v>173</v>
      </c>
      <c r="B21" s="111">
        <v>0.0</v>
      </c>
      <c r="C21" s="97"/>
      <c r="D21" s="144"/>
      <c r="E21" s="98"/>
      <c r="F21" s="98"/>
      <c r="G21" s="98"/>
      <c r="H21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2" max="2" width="24.57"/>
    <col customWidth="1" min="3" max="3" width="27.71"/>
  </cols>
  <sheetData>
    <row r="1">
      <c r="A1" s="94" t="s">
        <v>126</v>
      </c>
      <c r="B1" s="96" t="s">
        <v>120</v>
      </c>
      <c r="C1" s="97"/>
      <c r="D1" s="98"/>
      <c r="E1" s="100" t="s">
        <v>127</v>
      </c>
      <c r="F1" s="98"/>
      <c r="G1" s="102" t="s">
        <v>128</v>
      </c>
      <c r="H1" s="98"/>
    </row>
    <row r="2">
      <c r="A2" s="97" t="s">
        <v>129</v>
      </c>
      <c r="B2" s="145">
        <v>43648.0</v>
      </c>
      <c r="C2" s="105" t="s">
        <v>130</v>
      </c>
      <c r="D2" s="106">
        <v>960.33</v>
      </c>
      <c r="E2" s="97"/>
      <c r="F2" s="98"/>
      <c r="G2" s="97"/>
      <c r="H2" s="98"/>
    </row>
    <row r="3">
      <c r="A3" s="97" t="s">
        <v>131</v>
      </c>
      <c r="B3" s="145">
        <v>43648.0</v>
      </c>
      <c r="C3" s="105" t="s">
        <v>132</v>
      </c>
      <c r="D3" s="106">
        <v>0.0</v>
      </c>
      <c r="E3" s="97" t="s">
        <v>211</v>
      </c>
      <c r="F3" s="110">
        <v>960.33</v>
      </c>
      <c r="G3" s="97" t="s">
        <v>216</v>
      </c>
      <c r="H3" s="114">
        <v>0.0</v>
      </c>
    </row>
    <row r="4">
      <c r="A4" s="97" t="s">
        <v>135</v>
      </c>
      <c r="B4" s="109" t="s">
        <v>391</v>
      </c>
      <c r="C4" s="105" t="s">
        <v>137</v>
      </c>
      <c r="D4" s="108">
        <v>0.0</v>
      </c>
      <c r="E4" s="97"/>
      <c r="F4" s="114"/>
      <c r="G4" s="97"/>
      <c r="H4" s="98"/>
    </row>
    <row r="5">
      <c r="A5" s="97"/>
      <c r="B5" s="97"/>
      <c r="C5" s="105" t="s">
        <v>139</v>
      </c>
      <c r="D5" s="108">
        <v>0.0</v>
      </c>
      <c r="E5" s="97"/>
      <c r="F5" s="98"/>
      <c r="G5" s="97"/>
      <c r="H5" s="98"/>
    </row>
    <row r="6">
      <c r="A6" s="97" t="s">
        <v>140</v>
      </c>
      <c r="B6" s="97"/>
      <c r="C6" s="97"/>
      <c r="D6" s="98"/>
      <c r="E6" s="97"/>
      <c r="F6" s="98"/>
      <c r="G6" s="97"/>
      <c r="H6" s="98"/>
    </row>
    <row r="7">
      <c r="A7" s="109" t="s">
        <v>392</v>
      </c>
      <c r="B7" s="113"/>
      <c r="C7" s="105" t="s">
        <v>142</v>
      </c>
      <c r="D7" s="106">
        <v>2172.2</v>
      </c>
      <c r="E7" s="97"/>
      <c r="F7" s="98"/>
      <c r="G7" s="97"/>
      <c r="H7" s="98"/>
    </row>
    <row r="8">
      <c r="A8" s="97"/>
      <c r="B8" s="98"/>
      <c r="C8" s="105" t="s">
        <v>144</v>
      </c>
      <c r="D8" s="106">
        <v>0.0</v>
      </c>
      <c r="E8" s="105" t="s">
        <v>220</v>
      </c>
      <c r="F8" s="108">
        <f>sum(F3:F7)</f>
        <v>960.33</v>
      </c>
      <c r="G8" s="97"/>
      <c r="H8" s="98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8"/>
    </row>
    <row r="11">
      <c r="A11" s="97"/>
      <c r="B11" s="98"/>
      <c r="C11" s="97"/>
      <c r="D11" s="98"/>
      <c r="E11" s="98"/>
      <c r="F11" s="98"/>
      <c r="G11" s="98"/>
      <c r="H11" s="97"/>
    </row>
    <row r="12">
      <c r="A12" s="97"/>
      <c r="B12" s="97"/>
      <c r="C12" s="105" t="s">
        <v>153</v>
      </c>
      <c r="D12" s="108">
        <f t="shared" ref="D12:D15" si="1">sum(D7-D2)</f>
        <v>1211.87</v>
      </c>
      <c r="E12" s="98"/>
      <c r="F12" s="98"/>
      <c r="G12" s="98"/>
      <c r="H12" s="97"/>
    </row>
    <row r="13">
      <c r="A13" s="97" t="s">
        <v>156</v>
      </c>
      <c r="B13" s="113">
        <f>sum(B7:B10)</f>
        <v>0</v>
      </c>
      <c r="C13" s="105" t="s">
        <v>157</v>
      </c>
      <c r="D13" s="108">
        <f t="shared" si="1"/>
        <v>0</v>
      </c>
      <c r="E13" s="98"/>
      <c r="F13" s="98"/>
      <c r="G13" s="98"/>
      <c r="H13" s="97"/>
    </row>
    <row r="14">
      <c r="A14" s="97" t="s">
        <v>159</v>
      </c>
      <c r="B14" s="114">
        <f>sum(F8)</f>
        <v>960.33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960.33</v>
      </c>
      <c r="C15" s="105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2172.2</v>
      </c>
      <c r="C16" s="97"/>
      <c r="D16" s="98"/>
      <c r="E16" s="98"/>
      <c r="F16" s="98"/>
      <c r="G16" s="98"/>
      <c r="H16" s="97"/>
    </row>
    <row r="17">
      <c r="A17" s="97" t="s">
        <v>166</v>
      </c>
      <c r="B17" s="110">
        <v>0.0</v>
      </c>
      <c r="C17" s="97"/>
      <c r="D17" s="98"/>
      <c r="E17" s="98"/>
      <c r="F17" s="98"/>
      <c r="G17" s="98"/>
      <c r="H17" s="97"/>
    </row>
    <row r="18">
      <c r="A18" s="97" t="s">
        <v>168</v>
      </c>
      <c r="B18" s="108">
        <f>sum(B16+B17)</f>
        <v>2172.2</v>
      </c>
      <c r="C18" s="97"/>
      <c r="D18" s="98"/>
      <c r="E18" s="98"/>
      <c r="F18" s="98"/>
      <c r="G18" s="98"/>
      <c r="H18" s="97"/>
    </row>
    <row r="19">
      <c r="A19" s="97" t="s">
        <v>169</v>
      </c>
      <c r="B19" s="108">
        <f>sum(B16-B15)</f>
        <v>1211.87</v>
      </c>
      <c r="C19" s="97"/>
      <c r="D19" s="98"/>
      <c r="E19" s="98"/>
      <c r="F19" s="98"/>
      <c r="G19" s="98"/>
      <c r="H19" s="97"/>
    </row>
    <row r="20">
      <c r="A20" s="109" t="s">
        <v>393</v>
      </c>
      <c r="B20" s="114">
        <f>sum(B15*2.25)</f>
        <v>2160.7425</v>
      </c>
      <c r="C20" s="97"/>
      <c r="D20" s="98"/>
      <c r="E20" s="98"/>
      <c r="F20" s="98"/>
      <c r="G20" s="98"/>
      <c r="H20" s="97"/>
    </row>
    <row r="21">
      <c r="A21" s="97" t="s">
        <v>173</v>
      </c>
      <c r="B21" s="114">
        <v>0.0</v>
      </c>
      <c r="C21" s="97"/>
      <c r="D21" s="98"/>
      <c r="E21" s="98"/>
      <c r="F21" s="98"/>
      <c r="G21" s="98"/>
      <c r="H21" s="97"/>
    </row>
    <row r="22">
      <c r="A22" s="97"/>
      <c r="B22" s="97"/>
      <c r="C22" s="97"/>
      <c r="D22" s="97"/>
      <c r="E22" s="97"/>
      <c r="F22" s="97"/>
      <c r="G22" s="97"/>
      <c r="H22" s="97"/>
    </row>
    <row r="23">
      <c r="A23" s="97"/>
      <c r="B23" s="97"/>
      <c r="C23" s="97"/>
      <c r="D23" s="97"/>
      <c r="E23" s="97"/>
      <c r="F23" s="97"/>
      <c r="G23" s="97"/>
      <c r="H23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22.86"/>
  </cols>
  <sheetData>
    <row r="1">
      <c r="A1" s="94" t="s">
        <v>126</v>
      </c>
      <c r="B1" s="96" t="s">
        <v>121</v>
      </c>
      <c r="C1" s="97"/>
      <c r="D1" s="144"/>
      <c r="E1" s="102" t="s">
        <v>127</v>
      </c>
      <c r="F1" s="98"/>
      <c r="G1" s="102" t="s">
        <v>128</v>
      </c>
      <c r="H1" s="98"/>
    </row>
    <row r="2">
      <c r="A2" s="97" t="s">
        <v>129</v>
      </c>
      <c r="B2" s="145">
        <v>43657.0</v>
      </c>
      <c r="C2" s="105" t="s">
        <v>130</v>
      </c>
      <c r="D2" s="106">
        <v>130.58</v>
      </c>
      <c r="E2" s="97"/>
      <c r="F2" s="98"/>
      <c r="G2" s="97"/>
      <c r="H2" s="98"/>
    </row>
    <row r="3">
      <c r="A3" s="97" t="s">
        <v>131</v>
      </c>
      <c r="B3" s="145">
        <v>43665.0</v>
      </c>
      <c r="C3" s="105" t="s">
        <v>132</v>
      </c>
      <c r="D3" s="108">
        <v>0.0</v>
      </c>
      <c r="E3" s="109" t="s">
        <v>201</v>
      </c>
      <c r="F3" s="110">
        <v>130.58</v>
      </c>
      <c r="G3" s="97" t="s">
        <v>216</v>
      </c>
      <c r="H3" s="114">
        <v>0.0</v>
      </c>
    </row>
    <row r="4">
      <c r="A4" s="97" t="s">
        <v>135</v>
      </c>
      <c r="B4" s="109" t="s">
        <v>391</v>
      </c>
      <c r="C4" s="105" t="s">
        <v>137</v>
      </c>
      <c r="D4" s="108">
        <v>0.0</v>
      </c>
      <c r="E4" s="109"/>
      <c r="F4" s="111"/>
      <c r="G4" s="97"/>
      <c r="H4" s="98"/>
    </row>
    <row r="5">
      <c r="A5" s="97"/>
      <c r="B5" s="97"/>
      <c r="C5" s="87" t="s">
        <v>139</v>
      </c>
      <c r="D5" s="146">
        <v>0.0</v>
      </c>
      <c r="E5" s="97"/>
      <c r="F5" s="98"/>
      <c r="G5" s="97"/>
      <c r="H5" s="98"/>
    </row>
    <row r="6">
      <c r="A6" s="97" t="s">
        <v>140</v>
      </c>
      <c r="B6" s="97"/>
      <c r="D6" s="88"/>
      <c r="E6" s="97"/>
      <c r="F6" s="98"/>
      <c r="G6" s="97"/>
      <c r="H6" s="98"/>
    </row>
    <row r="7">
      <c r="A7" s="109" t="s">
        <v>394</v>
      </c>
      <c r="B7" s="112"/>
      <c r="C7" s="105" t="s">
        <v>142</v>
      </c>
      <c r="D7" s="106">
        <v>145.15</v>
      </c>
      <c r="E7" s="97"/>
      <c r="F7" s="98"/>
      <c r="G7" s="97"/>
      <c r="H7" s="98"/>
    </row>
    <row r="8">
      <c r="A8" s="109"/>
      <c r="B8" s="98"/>
      <c r="C8" s="105" t="s">
        <v>144</v>
      </c>
      <c r="D8" s="108">
        <v>0.0</v>
      </c>
      <c r="E8" s="105" t="s">
        <v>220</v>
      </c>
      <c r="F8" s="108">
        <f>sum(F3:F7)</f>
        <v>130.58</v>
      </c>
      <c r="G8" s="97"/>
      <c r="H8" s="98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</row>
    <row r="10">
      <c r="A10" s="97"/>
      <c r="B10" s="98"/>
      <c r="C10" s="87" t="s">
        <v>150</v>
      </c>
      <c r="D10" s="5">
        <v>0.0</v>
      </c>
      <c r="E10" s="105"/>
      <c r="F10" s="98"/>
      <c r="G10" s="97"/>
      <c r="H10" s="98"/>
    </row>
    <row r="11">
      <c r="A11" s="97"/>
      <c r="B11" s="98"/>
      <c r="D11" s="88"/>
      <c r="E11" s="98"/>
      <c r="F11" s="98"/>
      <c r="G11" s="98"/>
      <c r="H11" s="97"/>
    </row>
    <row r="12">
      <c r="C12" s="105" t="s">
        <v>153</v>
      </c>
      <c r="D12" s="108">
        <f t="shared" ref="D12:D15" si="1">sum(D7-D2)</f>
        <v>14.57</v>
      </c>
      <c r="E12" s="98"/>
      <c r="F12" s="98"/>
      <c r="G12" s="98"/>
      <c r="H12" s="97"/>
    </row>
    <row r="13">
      <c r="A13" s="97" t="s">
        <v>156</v>
      </c>
      <c r="B13" s="113">
        <f>sum(B7:B10)</f>
        <v>0</v>
      </c>
      <c r="C13" s="105" t="s">
        <v>157</v>
      </c>
      <c r="D13" s="108">
        <f t="shared" si="1"/>
        <v>0</v>
      </c>
      <c r="E13" s="98"/>
      <c r="F13" s="98"/>
      <c r="G13" s="98"/>
      <c r="H13" s="97"/>
    </row>
    <row r="14">
      <c r="A14" s="97" t="s">
        <v>159</v>
      </c>
      <c r="B14" s="114">
        <f>sum(F8)</f>
        <v>130.58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130.58</v>
      </c>
      <c r="C15" s="87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145.15</v>
      </c>
      <c r="C16" s="97"/>
      <c r="D16" s="144"/>
      <c r="E16" s="98"/>
      <c r="F16" s="98"/>
      <c r="G16" s="98"/>
      <c r="H16" s="97"/>
    </row>
    <row r="17">
      <c r="A17" s="97" t="s">
        <v>166</v>
      </c>
      <c r="B17" s="110">
        <v>0.0</v>
      </c>
      <c r="C17" s="97"/>
      <c r="D17" s="144"/>
      <c r="E17" s="98"/>
      <c r="F17" s="98"/>
      <c r="G17" s="98"/>
      <c r="H17" s="97"/>
    </row>
    <row r="18">
      <c r="A18" s="97" t="s">
        <v>168</v>
      </c>
      <c r="B18" s="108">
        <f>sum(B16+B17)</f>
        <v>145.15</v>
      </c>
      <c r="C18" s="97"/>
      <c r="D18" s="144"/>
      <c r="E18" s="98"/>
      <c r="F18" s="98"/>
      <c r="G18" s="98"/>
      <c r="H18" s="97"/>
    </row>
    <row r="19">
      <c r="A19" s="97" t="s">
        <v>169</v>
      </c>
      <c r="B19" s="108">
        <f>sum(B16-B15)</f>
        <v>14.57</v>
      </c>
      <c r="C19" s="97"/>
      <c r="D19" s="144"/>
      <c r="E19" s="98"/>
      <c r="F19" s="98"/>
      <c r="G19" s="98"/>
      <c r="H19" s="97"/>
    </row>
    <row r="20">
      <c r="A20" s="109" t="s">
        <v>395</v>
      </c>
      <c r="B20" s="114">
        <f>sum(B15*1.1)</f>
        <v>143.638</v>
      </c>
      <c r="C20" s="97"/>
      <c r="D20" s="144"/>
      <c r="E20" s="98"/>
      <c r="F20" s="98"/>
      <c r="G20" s="98"/>
      <c r="H20" s="97"/>
    </row>
    <row r="21">
      <c r="A21" s="14" t="s">
        <v>173</v>
      </c>
      <c r="B21" s="111">
        <v>0.0</v>
      </c>
      <c r="C21" s="97"/>
      <c r="D21" s="144"/>
      <c r="E21" s="98"/>
      <c r="F21" s="98"/>
      <c r="G21" s="98"/>
      <c r="H21" s="97"/>
    </row>
  </sheetData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3" width="29.0"/>
    <col customWidth="1" min="4" max="4" width="13.86"/>
    <col customWidth="1" min="5" max="26" width="29.0"/>
  </cols>
  <sheetData>
    <row r="1">
      <c r="A1" s="94" t="s">
        <v>126</v>
      </c>
      <c r="B1" s="96" t="s">
        <v>122</v>
      </c>
      <c r="C1" s="97"/>
      <c r="D1" s="98"/>
      <c r="E1" s="100" t="s">
        <v>127</v>
      </c>
      <c r="F1" s="98"/>
      <c r="G1" s="102" t="s">
        <v>128</v>
      </c>
      <c r="H1" s="98"/>
    </row>
    <row r="2">
      <c r="A2" s="97" t="s">
        <v>129</v>
      </c>
      <c r="B2" s="145">
        <v>43657.0</v>
      </c>
      <c r="C2" s="105" t="s">
        <v>130</v>
      </c>
      <c r="D2" s="106">
        <v>88.0</v>
      </c>
      <c r="E2" s="97"/>
      <c r="F2" s="98"/>
      <c r="G2" s="97"/>
      <c r="H2" s="98"/>
    </row>
    <row r="3">
      <c r="A3" s="97" t="s">
        <v>131</v>
      </c>
      <c r="B3" s="145">
        <v>43675.0</v>
      </c>
      <c r="C3" s="105" t="s">
        <v>132</v>
      </c>
      <c r="D3" s="106">
        <v>0.0</v>
      </c>
      <c r="E3" s="109" t="s">
        <v>396</v>
      </c>
      <c r="F3" s="110">
        <v>88.0</v>
      </c>
      <c r="G3" s="97" t="s">
        <v>216</v>
      </c>
      <c r="H3" s="114">
        <v>0.0</v>
      </c>
    </row>
    <row r="4">
      <c r="A4" s="97" t="s">
        <v>135</v>
      </c>
      <c r="B4" s="109" t="s">
        <v>391</v>
      </c>
      <c r="C4" s="105" t="s">
        <v>137</v>
      </c>
      <c r="D4" s="108">
        <v>0.0</v>
      </c>
      <c r="E4" s="97"/>
      <c r="F4" s="110"/>
      <c r="G4" s="97"/>
      <c r="H4" s="98"/>
    </row>
    <row r="5">
      <c r="A5" s="97"/>
      <c r="B5" s="97"/>
      <c r="C5" s="105" t="s">
        <v>139</v>
      </c>
      <c r="D5" s="108">
        <v>0.0</v>
      </c>
      <c r="E5" s="97"/>
      <c r="F5" s="98"/>
      <c r="G5" s="97"/>
      <c r="H5" s="98"/>
    </row>
    <row r="6">
      <c r="A6" s="97" t="s">
        <v>140</v>
      </c>
      <c r="B6" s="97"/>
      <c r="C6" s="97"/>
      <c r="D6" s="98"/>
      <c r="E6" s="97"/>
      <c r="F6" s="98"/>
      <c r="G6" s="97"/>
      <c r="H6" s="98"/>
    </row>
    <row r="7">
      <c r="A7" s="109" t="s">
        <v>397</v>
      </c>
      <c r="B7" s="113"/>
      <c r="C7" s="105" t="s">
        <v>142</v>
      </c>
      <c r="D7" s="106">
        <v>123.5</v>
      </c>
      <c r="E7" s="97"/>
      <c r="F7" s="98"/>
      <c r="G7" s="97"/>
      <c r="H7" s="98"/>
    </row>
    <row r="8">
      <c r="A8" s="97"/>
      <c r="B8" s="98"/>
      <c r="C8" s="105" t="s">
        <v>144</v>
      </c>
      <c r="D8" s="106">
        <v>0.0</v>
      </c>
      <c r="E8" s="105" t="s">
        <v>220</v>
      </c>
      <c r="F8" s="108">
        <f>sum(F3:F7)</f>
        <v>88</v>
      </c>
      <c r="G8" s="97"/>
      <c r="H8" s="98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8"/>
    </row>
    <row r="11">
      <c r="A11" s="97"/>
      <c r="B11" s="98"/>
      <c r="C11" s="97"/>
      <c r="D11" s="98"/>
      <c r="E11" s="98"/>
      <c r="F11" s="98"/>
      <c r="G11" s="98"/>
      <c r="H11" s="97"/>
    </row>
    <row r="12">
      <c r="A12" s="97"/>
      <c r="B12" s="97"/>
      <c r="C12" s="105" t="s">
        <v>153</v>
      </c>
      <c r="D12" s="108">
        <f t="shared" ref="D12:D15" si="1">sum(D7-D2)</f>
        <v>35.5</v>
      </c>
      <c r="E12" s="98"/>
      <c r="F12" s="98"/>
      <c r="G12" s="98"/>
      <c r="H12" s="97"/>
    </row>
    <row r="13">
      <c r="A13" s="97" t="s">
        <v>156</v>
      </c>
      <c r="B13" s="113">
        <f>sum(B7:B10)</f>
        <v>0</v>
      </c>
      <c r="C13" s="105" t="s">
        <v>157</v>
      </c>
      <c r="D13" s="108">
        <f t="shared" si="1"/>
        <v>0</v>
      </c>
      <c r="E13" s="98"/>
      <c r="F13" s="98"/>
      <c r="G13" s="98"/>
      <c r="H13" s="97"/>
    </row>
    <row r="14">
      <c r="A14" s="97" t="s">
        <v>159</v>
      </c>
      <c r="B14" s="114">
        <f>sum(F8)</f>
        <v>88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88</v>
      </c>
      <c r="C15" s="105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123.5</v>
      </c>
      <c r="C16" s="97"/>
      <c r="D16" s="98"/>
      <c r="E16" s="98"/>
      <c r="F16" s="98"/>
      <c r="G16" s="98"/>
      <c r="H16" s="97"/>
    </row>
    <row r="17">
      <c r="A17" s="97" t="s">
        <v>166</v>
      </c>
      <c r="B17" s="110">
        <v>0.0</v>
      </c>
      <c r="C17" s="97"/>
      <c r="D17" s="98"/>
      <c r="E17" s="98"/>
      <c r="F17" s="98"/>
      <c r="G17" s="98"/>
      <c r="H17" s="97"/>
    </row>
    <row r="18">
      <c r="A18" s="97" t="s">
        <v>168</v>
      </c>
      <c r="B18" s="108">
        <f>sum(B16+B17)</f>
        <v>123.5</v>
      </c>
      <c r="C18" s="97"/>
      <c r="D18" s="98"/>
      <c r="E18" s="98"/>
      <c r="F18" s="98"/>
      <c r="G18" s="98"/>
      <c r="H18" s="97"/>
    </row>
    <row r="19">
      <c r="A19" s="97" t="s">
        <v>169</v>
      </c>
      <c r="B19" s="108">
        <f>sum(B16-B15)</f>
        <v>35.5</v>
      </c>
      <c r="C19" s="97"/>
      <c r="D19" s="98"/>
      <c r="E19" s="98"/>
      <c r="F19" s="98"/>
      <c r="G19" s="98"/>
      <c r="H19" s="97"/>
    </row>
    <row r="20">
      <c r="A20" s="109" t="s">
        <v>233</v>
      </c>
      <c r="B20" s="114">
        <f>sum(B15*1.4)</f>
        <v>123.2</v>
      </c>
      <c r="C20" s="97"/>
      <c r="D20" s="98"/>
      <c r="E20" s="98"/>
      <c r="F20" s="98"/>
      <c r="G20" s="98"/>
      <c r="H20" s="97"/>
    </row>
    <row r="21">
      <c r="A21" s="97" t="s">
        <v>173</v>
      </c>
      <c r="B21" s="114">
        <v>0.0</v>
      </c>
      <c r="C21" s="97"/>
      <c r="D21" s="98"/>
      <c r="E21" s="98"/>
      <c r="F21" s="98"/>
      <c r="G21" s="98"/>
      <c r="H21" s="97"/>
    </row>
    <row r="22">
      <c r="A22" s="97"/>
      <c r="B22" s="97"/>
      <c r="C22" s="97"/>
      <c r="D22" s="97"/>
      <c r="E22" s="97"/>
      <c r="F22" s="97"/>
      <c r="G22" s="97"/>
      <c r="H22" s="97"/>
    </row>
    <row r="23">
      <c r="A23" s="97"/>
      <c r="B23" s="97"/>
      <c r="C23" s="97"/>
      <c r="D23" s="97"/>
      <c r="E23" s="97"/>
      <c r="F23" s="97"/>
      <c r="G23" s="97"/>
      <c r="H23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3" max="3" width="28.43"/>
  </cols>
  <sheetData>
    <row r="1">
      <c r="A1" s="94" t="s">
        <v>126</v>
      </c>
      <c r="B1" s="96" t="s">
        <v>123</v>
      </c>
      <c r="C1" s="97"/>
      <c r="D1" s="98"/>
      <c r="E1" s="100" t="s">
        <v>127</v>
      </c>
      <c r="F1" s="98"/>
      <c r="G1" s="102" t="s">
        <v>128</v>
      </c>
      <c r="H1" s="98"/>
    </row>
    <row r="2">
      <c r="A2" s="97" t="s">
        <v>129</v>
      </c>
      <c r="B2" s="145">
        <v>43671.0</v>
      </c>
      <c r="C2" s="105" t="s">
        <v>130</v>
      </c>
      <c r="D2" s="108">
        <v>0.0</v>
      </c>
      <c r="E2" s="97"/>
      <c r="F2" s="98"/>
      <c r="G2" s="97"/>
      <c r="H2" s="98"/>
    </row>
    <row r="3">
      <c r="A3" s="97" t="s">
        <v>131</v>
      </c>
      <c r="B3" s="145">
        <v>43672.0</v>
      </c>
      <c r="C3" s="105" t="s">
        <v>132</v>
      </c>
      <c r="D3" s="106">
        <v>397.81</v>
      </c>
      <c r="E3" s="97" t="s">
        <v>211</v>
      </c>
      <c r="F3" s="110">
        <v>297.81</v>
      </c>
      <c r="G3" s="97" t="s">
        <v>216</v>
      </c>
      <c r="H3" s="114">
        <v>0.0</v>
      </c>
    </row>
    <row r="4">
      <c r="A4" s="97" t="s">
        <v>135</v>
      </c>
      <c r="B4" s="109" t="s">
        <v>382</v>
      </c>
      <c r="C4" s="105" t="s">
        <v>137</v>
      </c>
      <c r="D4" s="108">
        <v>0.0</v>
      </c>
      <c r="E4" s="97" t="s">
        <v>370</v>
      </c>
      <c r="F4" s="110">
        <v>0.0</v>
      </c>
      <c r="G4" s="97"/>
      <c r="H4" s="98"/>
    </row>
    <row r="5">
      <c r="A5" s="97"/>
      <c r="B5" s="97"/>
      <c r="C5" s="105" t="s">
        <v>139</v>
      </c>
      <c r="D5" s="108">
        <v>0.0</v>
      </c>
      <c r="E5" s="97"/>
      <c r="F5" s="98"/>
      <c r="G5" s="97"/>
      <c r="H5" s="98"/>
    </row>
    <row r="6">
      <c r="A6" s="97" t="s">
        <v>140</v>
      </c>
      <c r="B6" s="97"/>
      <c r="C6" s="97"/>
      <c r="D6" s="98"/>
      <c r="E6" s="97"/>
      <c r="F6" s="98"/>
      <c r="G6" s="97"/>
      <c r="H6" s="98"/>
    </row>
    <row r="7">
      <c r="A7" s="109" t="s">
        <v>17</v>
      </c>
      <c r="B7" s="112">
        <v>100.0</v>
      </c>
      <c r="C7" s="105" t="s">
        <v>142</v>
      </c>
      <c r="D7" s="108">
        <v>0.0</v>
      </c>
      <c r="E7" s="97"/>
      <c r="F7" s="98"/>
      <c r="G7" s="97"/>
      <c r="H7" s="98"/>
    </row>
    <row r="8">
      <c r="A8" s="97"/>
      <c r="B8" s="98"/>
      <c r="C8" s="105" t="s">
        <v>144</v>
      </c>
      <c r="D8" s="106">
        <v>397.83</v>
      </c>
      <c r="E8" s="105" t="s">
        <v>220</v>
      </c>
      <c r="F8" s="108">
        <f>sum(F3:F7)</f>
        <v>297.81</v>
      </c>
      <c r="G8" s="97"/>
      <c r="H8" s="98"/>
    </row>
    <row r="9">
      <c r="A9" s="97"/>
      <c r="B9" s="98"/>
      <c r="C9" s="105" t="s">
        <v>147</v>
      </c>
      <c r="D9" s="108">
        <v>0.0</v>
      </c>
      <c r="E9" s="97"/>
      <c r="F9" s="98"/>
      <c r="G9" s="97"/>
      <c r="H9" s="98"/>
    </row>
    <row r="10">
      <c r="A10" s="97"/>
      <c r="B10" s="98"/>
      <c r="C10" s="105" t="s">
        <v>150</v>
      </c>
      <c r="D10" s="108">
        <v>0.0</v>
      </c>
      <c r="E10" s="105"/>
      <c r="F10" s="98"/>
      <c r="G10" s="97"/>
      <c r="H10" s="98"/>
    </row>
    <row r="11">
      <c r="A11" s="97"/>
      <c r="B11" s="98"/>
      <c r="C11" s="97"/>
      <c r="D11" s="98"/>
      <c r="E11" s="98"/>
      <c r="F11" s="98"/>
      <c r="G11" s="98"/>
      <c r="H11" s="97"/>
    </row>
    <row r="12">
      <c r="A12" s="97"/>
      <c r="B12" s="97"/>
      <c r="C12" s="105" t="s">
        <v>153</v>
      </c>
      <c r="D12" s="108">
        <f t="shared" ref="D12:D15" si="1">sum(D7-D2)</f>
        <v>0</v>
      </c>
      <c r="E12" s="98"/>
      <c r="F12" s="98"/>
      <c r="G12" s="98"/>
      <c r="H12" s="97"/>
    </row>
    <row r="13">
      <c r="A13" s="97" t="s">
        <v>156</v>
      </c>
      <c r="B13" s="113">
        <f>sum(B7:B10)</f>
        <v>100</v>
      </c>
      <c r="C13" s="105" t="s">
        <v>157</v>
      </c>
      <c r="D13" s="108">
        <f t="shared" si="1"/>
        <v>0.02</v>
      </c>
      <c r="E13" s="98"/>
      <c r="F13" s="98"/>
      <c r="G13" s="98"/>
      <c r="H13" s="97"/>
    </row>
    <row r="14">
      <c r="A14" s="97" t="s">
        <v>159</v>
      </c>
      <c r="B14" s="114">
        <f>sum(F8)</f>
        <v>297.81</v>
      </c>
      <c r="C14" s="105" t="s">
        <v>160</v>
      </c>
      <c r="D14" s="108">
        <f t="shared" si="1"/>
        <v>0</v>
      </c>
      <c r="E14" s="98"/>
      <c r="F14" s="98"/>
      <c r="G14" s="98"/>
      <c r="H14" s="97"/>
    </row>
    <row r="15">
      <c r="A15" s="105" t="s">
        <v>161</v>
      </c>
      <c r="B15" s="108">
        <f>sum(B13:B14)</f>
        <v>397.81</v>
      </c>
      <c r="C15" s="105" t="s">
        <v>162</v>
      </c>
      <c r="D15" s="108">
        <f t="shared" si="1"/>
        <v>0</v>
      </c>
      <c r="E15" s="98"/>
      <c r="F15" s="98"/>
      <c r="G15" s="98"/>
      <c r="H15" s="97"/>
    </row>
    <row r="16">
      <c r="A16" s="97" t="s">
        <v>164</v>
      </c>
      <c r="B16" s="110">
        <v>397.83</v>
      </c>
      <c r="C16" s="97"/>
      <c r="D16" s="98"/>
      <c r="E16" s="98"/>
      <c r="F16" s="98"/>
      <c r="G16" s="98"/>
      <c r="H16" s="97"/>
    </row>
    <row r="17">
      <c r="A17" s="97" t="s">
        <v>166</v>
      </c>
      <c r="B17" s="110">
        <v>0.0</v>
      </c>
      <c r="C17" s="97"/>
      <c r="D17" s="98"/>
      <c r="E17" s="98"/>
      <c r="F17" s="98"/>
      <c r="G17" s="98"/>
      <c r="H17" s="97"/>
    </row>
    <row r="18">
      <c r="A18" s="97" t="s">
        <v>168</v>
      </c>
      <c r="B18" s="108">
        <f>sum(B16+B17)</f>
        <v>397.83</v>
      </c>
      <c r="C18" s="97"/>
      <c r="D18" s="98"/>
      <c r="E18" s="98"/>
      <c r="F18" s="98"/>
      <c r="G18" s="98"/>
      <c r="H18" s="97"/>
    </row>
    <row r="19">
      <c r="A19" s="97" t="s">
        <v>169</v>
      </c>
      <c r="B19" s="108">
        <f>sum(B16-B15)</f>
        <v>0.02</v>
      </c>
      <c r="C19" s="97"/>
      <c r="D19" s="98"/>
      <c r="E19" s="98"/>
      <c r="F19" s="98"/>
      <c r="G19" s="98"/>
      <c r="H19" s="97"/>
    </row>
    <row r="20">
      <c r="A20" s="97" t="s">
        <v>295</v>
      </c>
      <c r="B20" s="114"/>
      <c r="C20" s="97"/>
      <c r="D20" s="98"/>
      <c r="E20" s="98"/>
      <c r="F20" s="98"/>
      <c r="G20" s="98"/>
      <c r="H20" s="97"/>
    </row>
    <row r="21">
      <c r="A21" s="97" t="s">
        <v>173</v>
      </c>
      <c r="B21" s="114">
        <v>0.0</v>
      </c>
      <c r="C21" s="97"/>
      <c r="D21" s="98"/>
      <c r="E21" s="98"/>
      <c r="F21" s="98"/>
      <c r="G21" s="98"/>
      <c r="H21" s="97"/>
    </row>
    <row r="22">
      <c r="A22" s="97"/>
      <c r="B22" s="97"/>
      <c r="C22" s="97"/>
      <c r="D22" s="97"/>
      <c r="E22" s="97"/>
      <c r="F22" s="97"/>
      <c r="G22" s="97"/>
      <c r="H22" s="97"/>
    </row>
    <row r="23">
      <c r="A23" s="97"/>
      <c r="B23" s="97"/>
      <c r="C23" s="97"/>
      <c r="D23" s="97"/>
      <c r="E23" s="97"/>
      <c r="F23" s="97"/>
      <c r="G23" s="97"/>
      <c r="H23" s="97"/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27.0"/>
    <col customWidth="1" min="3" max="3" width="26.86"/>
    <col customWidth="1" min="4" max="4" width="24.86"/>
    <col customWidth="1" min="5" max="5" width="23.0"/>
  </cols>
  <sheetData>
    <row r="1">
      <c r="A1" s="14" t="s">
        <v>126</v>
      </c>
      <c r="B1" s="14" t="s">
        <v>44</v>
      </c>
      <c r="E1" s="14" t="s">
        <v>201</v>
      </c>
      <c r="F1" s="30">
        <v>125.66</v>
      </c>
    </row>
    <row r="2">
      <c r="A2" s="14" t="s">
        <v>129</v>
      </c>
      <c r="B2" s="86">
        <v>43308.0</v>
      </c>
      <c r="C2" s="87" t="s">
        <v>130</v>
      </c>
      <c r="D2" s="5">
        <v>1047.83</v>
      </c>
      <c r="E2" s="14" t="s">
        <v>201</v>
      </c>
      <c r="F2" s="30">
        <v>452.17</v>
      </c>
    </row>
    <row r="3">
      <c r="A3" s="14" t="s">
        <v>131</v>
      </c>
      <c r="B3" s="86">
        <v>43493.0</v>
      </c>
      <c r="C3" s="87" t="s">
        <v>132</v>
      </c>
      <c r="D3" s="5">
        <v>0.0</v>
      </c>
      <c r="F3" s="30"/>
    </row>
    <row r="4">
      <c r="A4" s="14" t="s">
        <v>135</v>
      </c>
      <c r="B4" s="14" t="s">
        <v>222</v>
      </c>
      <c r="C4" s="87" t="s">
        <v>137</v>
      </c>
      <c r="D4" s="5">
        <v>0.0</v>
      </c>
      <c r="F4" s="30"/>
    </row>
    <row r="5">
      <c r="C5" s="7" t="s">
        <v>139</v>
      </c>
      <c r="D5" s="5">
        <v>0.0</v>
      </c>
      <c r="F5" s="30"/>
    </row>
    <row r="6">
      <c r="A6" s="14" t="s">
        <v>140</v>
      </c>
      <c r="E6" s="7" t="s">
        <v>220</v>
      </c>
      <c r="F6" s="88">
        <f>sum(F1:F5)</f>
        <v>577.83</v>
      </c>
    </row>
    <row r="7">
      <c r="A7" s="14" t="s">
        <v>210</v>
      </c>
      <c r="B7" s="91">
        <v>470.0</v>
      </c>
      <c r="C7" s="7" t="s">
        <v>142</v>
      </c>
      <c r="D7" s="5">
        <v>1926.0</v>
      </c>
      <c r="E7" s="9"/>
    </row>
    <row r="8">
      <c r="B8" s="91"/>
      <c r="C8" s="7" t="s">
        <v>144</v>
      </c>
      <c r="D8" s="5">
        <v>0.0</v>
      </c>
      <c r="E8" s="92"/>
    </row>
    <row r="9">
      <c r="B9" s="30"/>
      <c r="C9" s="7" t="s">
        <v>147</v>
      </c>
      <c r="D9" s="5">
        <v>0.0</v>
      </c>
      <c r="E9" s="85"/>
    </row>
    <row r="10">
      <c r="B10" s="30"/>
      <c r="C10" s="7" t="s">
        <v>150</v>
      </c>
      <c r="D10" s="5">
        <v>0.0</v>
      </c>
      <c r="E10" s="88"/>
    </row>
    <row r="11">
      <c r="E11" s="9"/>
    </row>
    <row r="12">
      <c r="C12" s="7" t="s">
        <v>153</v>
      </c>
      <c r="D12" s="88">
        <f t="shared" ref="D12:D15" si="1">sum(D7-D2)</f>
        <v>878.17</v>
      </c>
      <c r="E12" s="85"/>
    </row>
    <row r="13">
      <c r="A13" s="14" t="s">
        <v>156</v>
      </c>
      <c r="B13" s="93">
        <f>sum(B7:B10)</f>
        <v>470</v>
      </c>
      <c r="C13" s="7" t="s">
        <v>157</v>
      </c>
      <c r="D13" s="88">
        <f t="shared" si="1"/>
        <v>0</v>
      </c>
      <c r="E13" s="85"/>
    </row>
    <row r="14">
      <c r="A14" s="14" t="s">
        <v>159</v>
      </c>
      <c r="B14" s="95">
        <f>sum(F6)</f>
        <v>577.83</v>
      </c>
      <c r="C14" s="7" t="s">
        <v>160</v>
      </c>
      <c r="D14" s="5">
        <f t="shared" si="1"/>
        <v>0</v>
      </c>
      <c r="E14" s="85"/>
    </row>
    <row r="15">
      <c r="A15" s="7" t="s">
        <v>161</v>
      </c>
      <c r="B15" s="90">
        <f>sum(B13:B14)</f>
        <v>1047.83</v>
      </c>
      <c r="C15" s="7" t="s">
        <v>162</v>
      </c>
      <c r="D15" s="5">
        <f t="shared" si="1"/>
        <v>0</v>
      </c>
      <c r="E15" s="85"/>
    </row>
    <row r="16">
      <c r="A16" s="14" t="s">
        <v>164</v>
      </c>
      <c r="B16" s="95">
        <v>1926.0</v>
      </c>
      <c r="E16" s="85"/>
    </row>
    <row r="17">
      <c r="A17" s="14" t="s">
        <v>166</v>
      </c>
      <c r="B17" s="95">
        <v>48.06</v>
      </c>
      <c r="D17" s="7"/>
      <c r="E17" s="88"/>
    </row>
    <row r="18">
      <c r="A18" s="14" t="s">
        <v>168</v>
      </c>
      <c r="B18" s="99">
        <f>sum(B16+B17)</f>
        <v>1974.06</v>
      </c>
      <c r="E18" s="9"/>
    </row>
    <row r="19">
      <c r="A19" s="14" t="s">
        <v>169</v>
      </c>
      <c r="B19" s="90">
        <f>sum(B16-B15)</f>
        <v>878.17</v>
      </c>
    </row>
    <row r="20">
      <c r="A20" s="14" t="s">
        <v>221</v>
      </c>
      <c r="B20" s="103">
        <f>sum(B15*1.89)</f>
        <v>1980.3987</v>
      </c>
    </row>
    <row r="21">
      <c r="A21" s="14" t="s">
        <v>173</v>
      </c>
      <c r="B21" s="30">
        <v>0.0</v>
      </c>
    </row>
    <row r="22">
      <c r="A22" s="14" t="s">
        <v>223</v>
      </c>
      <c r="B22" s="30">
        <v>0.0</v>
      </c>
    </row>
  </sheetData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